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https://msleuphana-my.sharepoint.com/personal/jana_deiters_ms_leuphana_de/Documents/2_Andere Semester/3. Semester/TD Zarrentin 🏫🌞/Projektinhalt/"/>
    </mc:Choice>
  </mc:AlternateContent>
  <xr:revisionPtr revIDLastSave="5" documentId="13_ncr:1_{EAF369AA-2A56-41FC-9F7A-A658EC253DBD}" xr6:coauthVersionLast="47" xr6:coauthVersionMax="47" xr10:uidLastSave="{45B6A694-D820-9746-99CD-F2C3D80353AA}"/>
  <bookViews>
    <workbookView xWindow="0" yWindow="0" windowWidth="28800" windowHeight="18000" activeTab="2" xr2:uid="{00000000-000D-0000-FFFF-FFFF00000000}"/>
  </bookViews>
  <sheets>
    <sheet name="Startseite" sheetId="15" r:id="rId1"/>
    <sheet name="1. Dateneingabe" sheetId="9" r:id="rId2"/>
    <sheet name="2. Annahmen &amp; Berechnung" sheetId="17" r:id="rId3"/>
    <sheet name="3. Ergebnis" sheetId="1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8" l="1"/>
  <c r="G31" i="18"/>
  <c r="D30" i="18"/>
  <c r="E30" i="18"/>
  <c r="F30" i="18"/>
  <c r="G30" i="18"/>
  <c r="E29" i="18"/>
  <c r="F29" i="18"/>
  <c r="G29" i="18"/>
  <c r="D29" i="18"/>
  <c r="D28" i="18"/>
  <c r="E28" i="18"/>
  <c r="F28" i="18"/>
  <c r="G28" i="18"/>
  <c r="G21" i="18"/>
  <c r="G16" i="18"/>
  <c r="G15" i="18"/>
  <c r="G14" i="18"/>
  <c r="K15" i="9"/>
  <c r="K14" i="9"/>
  <c r="K13" i="9"/>
  <c r="K12" i="9"/>
  <c r="O22" i="17" l="1"/>
  <c r="R22" i="17"/>
  <c r="U22" i="17"/>
  <c r="H17" i="9" s="1"/>
  <c r="L22" i="17"/>
  <c r="R23" i="17" l="1"/>
  <c r="F14" i="18" s="1"/>
  <c r="G17" i="9"/>
  <c r="O23" i="17"/>
  <c r="E14" i="18" s="1"/>
  <c r="F17" i="9"/>
  <c r="L23" i="17"/>
  <c r="D14" i="18" s="1"/>
  <c r="E17" i="9"/>
  <c r="U23" i="17"/>
  <c r="C37" i="17"/>
  <c r="F37" i="17" l="1"/>
  <c r="E37" i="17"/>
  <c r="D37" i="17"/>
  <c r="E12" i="18" l="1"/>
  <c r="F12" i="18"/>
  <c r="G12" i="18"/>
  <c r="D12" i="18"/>
  <c r="E11" i="18"/>
  <c r="F11" i="18"/>
  <c r="G11" i="18"/>
  <c r="G13" i="18" s="1"/>
  <c r="D11" i="18"/>
  <c r="E10" i="18"/>
  <c r="F10" i="18"/>
  <c r="G10" i="18"/>
  <c r="D10" i="18"/>
  <c r="D4" i="18"/>
  <c r="D5" i="18"/>
  <c r="C49" i="17"/>
  <c r="C69" i="17"/>
  <c r="Q69" i="17" s="1"/>
  <c r="D15" i="18" l="1"/>
  <c r="D20" i="18" s="1"/>
  <c r="D16" i="18"/>
  <c r="D21" i="18" s="1"/>
  <c r="D13" i="18"/>
  <c r="D31" i="18"/>
  <c r="F13" i="18"/>
  <c r="F31" i="18"/>
  <c r="F15" i="18"/>
  <c r="F20" i="18" s="1"/>
  <c r="E15" i="18"/>
  <c r="E20" i="18" s="1"/>
  <c r="E13" i="18"/>
  <c r="E27" i="18" s="1"/>
  <c r="E31" i="18"/>
  <c r="G27" i="18"/>
  <c r="D27" i="18"/>
  <c r="F27" i="18"/>
  <c r="F16" i="18" l="1"/>
  <c r="F21" i="18" s="1"/>
  <c r="F23" i="18" s="1"/>
  <c r="E16" i="18"/>
  <c r="E21" i="18" s="1"/>
  <c r="E23" i="18" s="1"/>
  <c r="D23" i="18"/>
  <c r="G23" i="18"/>
  <c r="G33" i="18"/>
  <c r="F33" i="18"/>
  <c r="E33" i="18"/>
  <c r="D33" i="18"/>
  <c r="F38" i="18" l="1"/>
  <c r="E38" i="18"/>
  <c r="D38" i="18"/>
  <c r="G38" i="18"/>
</calcChain>
</file>

<file path=xl/sharedStrings.xml><?xml version="1.0" encoding="utf-8"?>
<sst xmlns="http://schemas.openxmlformats.org/spreadsheetml/2006/main" count="150" uniqueCount="104">
  <si>
    <t>Anschaffungskosten</t>
  </si>
  <si>
    <t>Direktverbrauchsquote</t>
  </si>
  <si>
    <t>Messung</t>
  </si>
  <si>
    <t>Versicherung</t>
  </si>
  <si>
    <t>Abrechnung</t>
  </si>
  <si>
    <t>Wartung</t>
  </si>
  <si>
    <t>Quelle</t>
  </si>
  <si>
    <t>DVQ</t>
  </si>
  <si>
    <t>Gebäudebezeichnung</t>
  </si>
  <si>
    <t>Adresse</t>
  </si>
  <si>
    <t xml:space="preserve">
Fügen Sie hier den Betrag ein, den Sie (in Cent) laut Ihrem Stromvertrag zum aktuellen Zeitpunkt für eine kWh bezahlen.</t>
  </si>
  <si>
    <t>Betrachtungszeitraum</t>
  </si>
  <si>
    <t>Annuitätsfaktor</t>
  </si>
  <si>
    <t>Investitionszeitpunkt</t>
  </si>
  <si>
    <t>Eigenkapitalanteil</t>
  </si>
  <si>
    <t>Fremdkapitalanteil</t>
  </si>
  <si>
    <t>Eigenkapitalzinssatz</t>
  </si>
  <si>
    <t>Fremdkapitalzinssatz</t>
  </si>
  <si>
    <t>Inflationsentwicklung</t>
  </si>
  <si>
    <t>Kalkulationszinssatz</t>
  </si>
  <si>
    <t>Anmerkung</t>
  </si>
  <si>
    <t>Jahre</t>
  </si>
  <si>
    <t>EUR/kWp</t>
  </si>
  <si>
    <t>EUR/kWh</t>
  </si>
  <si>
    <t>EUR/Jahr</t>
  </si>
  <si>
    <t>PV-Anlagenleistung (kWp)</t>
  </si>
  <si>
    <t>Anschaffungskosten (EUR)</t>
  </si>
  <si>
    <t>Fläche 1.1</t>
  </si>
  <si>
    <t>Fläche 1.2</t>
  </si>
  <si>
    <t>Fläche 1.3</t>
  </si>
  <si>
    <t>Fläche 1.4</t>
  </si>
  <si>
    <t>Summe Erlöse</t>
  </si>
  <si>
    <t>Summe Kosten</t>
  </si>
  <si>
    <t>EUR/kWp/Jahr</t>
  </si>
  <si>
    <t>Annuität und Finanzierungsparameter</t>
  </si>
  <si>
    <t>PV-Direktverbrauch im Gebäude</t>
  </si>
  <si>
    <t>EEG-Vergütung der Überschusseinspeisung</t>
  </si>
  <si>
    <t>Vergütungssatz</t>
  </si>
  <si>
    <t xml:space="preserve"> &gt; 100 kW</t>
  </si>
  <si>
    <t xml:space="preserve"> &lt; 100 kW</t>
  </si>
  <si>
    <t xml:space="preserve"> &lt; 40 kW</t>
  </si>
  <si>
    <t>&lt; 10 kW</t>
  </si>
  <si>
    <t>Annuität (EUR/Jahr)</t>
  </si>
  <si>
    <t>Messung (EUR/Jahr)</t>
  </si>
  <si>
    <t>Versicherung (EUR/Jahr)</t>
  </si>
  <si>
    <t>Abrechnung (EUR/Jahr)</t>
  </si>
  <si>
    <t>Wartung (EUR/Jahr)</t>
  </si>
  <si>
    <t>Stromkosteneinsparung (EUR/Jahr)</t>
  </si>
  <si>
    <t>EEG-Vergütung Überschusseinspeisung (EUR/Jahr)</t>
  </si>
  <si>
    <t>PV-Direktverbrauch im Gebäude (kWh/Jahr)</t>
  </si>
  <si>
    <t>PV-Erzeugung (kWh/Jahr)</t>
  </si>
  <si>
    <t>Stromverbrauch im Gebäude pro Jahr (kWh/Jahr)</t>
  </si>
  <si>
    <r>
      <t xml:space="preserve">PV-Anlagenleistung </t>
    </r>
    <r>
      <rPr>
        <sz val="11"/>
        <color rgb="FF000000"/>
        <rFont val="Calibri"/>
        <family val="2"/>
        <scheme val="minor"/>
      </rPr>
      <t>(kWp)</t>
    </r>
  </si>
  <si>
    <r>
      <t xml:space="preserve">Maximale PV-Erzeugung </t>
    </r>
    <r>
      <rPr>
        <sz val="11"/>
        <color rgb="FF000000"/>
        <rFont val="Calibri"/>
        <family val="2"/>
        <scheme val="minor"/>
      </rPr>
      <t>(kWh/Jahr)</t>
    </r>
  </si>
  <si>
    <r>
      <t xml:space="preserve">Aktueller Strompreis </t>
    </r>
    <r>
      <rPr>
        <sz val="11"/>
        <color rgb="FF000000"/>
        <rFont val="Calibri"/>
        <family val="2"/>
        <scheme val="minor"/>
      </rPr>
      <t>(Cent/kWh)</t>
    </r>
  </si>
  <si>
    <t>Dieser Wert beinhaltet Montagekosten, wobei diese im Einzelfall je nach Gegebenheiten variieren können.</t>
  </si>
  <si>
    <t>Berechnung der Annuität</t>
  </si>
  <si>
    <t>Berechnung des Kalkulationszinssatzes</t>
  </si>
  <si>
    <t>Berechnung des Annuitätsfaktors</t>
  </si>
  <si>
    <t>Preise</t>
  </si>
  <si>
    <t xml:space="preserve">Quelle </t>
  </si>
  <si>
    <t>Finanzierungsparameter</t>
  </si>
  <si>
    <t>Berechnung der Direktverbrauchsquote</t>
  </si>
  <si>
    <t>Jährliche laufende Kosten</t>
  </si>
  <si>
    <t>Installierte Anlagenleistung</t>
  </si>
  <si>
    <t>Durchschnittlicher EEG-Vergütungssatz</t>
  </si>
  <si>
    <r>
      <t xml:space="preserve">Gesamtverbrauch im Gebäude pro Jahr </t>
    </r>
    <r>
      <rPr>
        <sz val="11"/>
        <color rgb="FF000000"/>
        <rFont val="Calibri"/>
        <family val="2"/>
        <scheme val="minor"/>
      </rPr>
      <t>(kWh/Jahr)</t>
    </r>
  </si>
  <si>
    <t>Verhältnis Erzeugung/Verbrauch</t>
  </si>
  <si>
    <t>Für Anlagen &lt;100 kW wird basierend auf der individuellen Anlagenleistung und der Staffelung der EEG-Einspeisevergütung laut §21 Abs. 1, §53 Abs. 1 EEG vereinfacht ein spezifischer durchschnittlicher EEG-Vergütungssatz ermittelt. Für Anlagen &gt;100 kW wird der anzulegende Wert der Marktprämie nach §20 EEG angenommen.</t>
  </si>
  <si>
    <t>eigene Annahme</t>
  </si>
  <si>
    <t>E/V</t>
  </si>
  <si>
    <t>Annahme</t>
  </si>
  <si>
    <t>Inflationsrate in Deutschland von 2011 bis 2022, sowie Prognose des IWF bis 2028</t>
  </si>
  <si>
    <t>Diese Zeile zeigt die Differenz zwischen den jährlichen Erlösen und Kosten. Ist der Wert positiv, kann sich eine PV-Anlage auf der entsprechenden Fläche und bei Einspeisung im entsprechenden Gebäude durchaus rentieren.</t>
  </si>
  <si>
    <t>Anmerkungen</t>
  </si>
  <si>
    <t>Die Werte aus den Zeilen 1 - 3 haben Sie im Blatt 1. Dateneingabe für Ihre Flächen und Gebäude eingetragen. Sie werden hier der Vollständigkeit halber mit aufgelistet.</t>
  </si>
  <si>
    <t>Einspeisung ins öffentliche Netz (kWh/Jahr)</t>
  </si>
  <si>
    <t>Die Stromkosteneinsparungen basieren auf Ihrem aktuellen Strompreis. Sollte sich dieser in Zukunft ändern, verändert sich auch die Stromkosteneinsparung. Die EEG-Vergütung der Überschusseinspeisung kann im Blatt 2. Annahmen &amp; Berechnung bei eventuellen Gesetzesänderungen angepasst werden.</t>
  </si>
  <si>
    <t>Diese Werte basieren auf Annahmen, die Sie im Blatt 2. Annahmen &amp; Berechnung nachvollziehen und ggf. verändern können.</t>
  </si>
  <si>
    <t>Die hier entstehenden Kosten ergeben sich aus der Miete für Smart Meter. Bei Anlagen, welche größer als 20 kWp sind, ergeben sich hier Kosten von 100€ jährlich.</t>
  </si>
  <si>
    <t>/</t>
  </si>
  <si>
    <t xml:space="preserve">Flächenbeschreibung zur Identifikation (z.B. Hauptgebäude, Nebengebäude, Ausrichtung, o.ä.) </t>
  </si>
  <si>
    <t>Noosten (2018)</t>
  </si>
  <si>
    <t>Quelle Annuitätenmethode</t>
  </si>
  <si>
    <t>Bei der Annuität handelt es sich im Rahmen dieser Berechnung um die jährliche Amortisation der Anschaffungskosten unter Berücksichtigung von Zinsen und Inflation. Es handelt sich um ein bekanntes betriebswirtschaftliches Prinzip, mit dem die genannten Faktoren in einer Kostenrechnung berücksichtigt werden. Die Annuität ist das Produkt aus Anschaffungskosten und Annuitätsfaktor.</t>
  </si>
  <si>
    <t>Eingabe-Überprüfung</t>
  </si>
  <si>
    <t>Pro Kilowattpeak (kWp) fallen zwischen 7€ und 12€ an. Da eine Wartung nur alle 2-4 Jahre notwendig ist, wurde der Mittelwert aus Kosten pro Kilowattpeak (9,5€) und der Mittelwert der Jahre, nach denen eine Wartung notwendig wird (3 Jahre) genommen, um die Wartungskosten zu ermitteln, also: kWp*9,5€/3</t>
  </si>
  <si>
    <t>Dieser Wert ergibt sich durch den Durchschnitt aller in einem gängigen Vergleichsportal für PV-Versicherungen ("verivox") angegeben Beträge für eine Photovoltaik-Versicherung. Mit den ausgewählten Faktoren, die unter dem nebenstehenden Link einsehbar sind, konnte ein Durchschnitt von 224,73€ pro Jahr errechnet werden. Um eventuelle Preissteigerungen zu berücksichtigen wurde ein Puffer hinzugefügt.</t>
  </si>
  <si>
    <r>
      <rPr>
        <sz val="8"/>
        <rFont val="Calibri"/>
        <family val="2"/>
        <scheme val="minor"/>
      </rPr>
      <t xml:space="preserve">Kost, C.; Shammugam, S.; Fluri, V.; Peper, D.; Memar, A.D.; Schlegel, T. (2021). Stromgestehungskosten Erneuerbare Energien. Fraunhofer-Institut für Solare Energiesysteme (ISE). </t>
    </r>
    <r>
      <rPr>
        <u/>
        <sz val="8"/>
        <color theme="10"/>
        <rFont val="Calibri"/>
        <family val="2"/>
        <scheme val="minor"/>
      </rPr>
      <t>https://www.ise.fraunhofer.de/de/veroeffentlichungen/studien/studie-stromgestehungskosten-erneuerbare-energien.html</t>
    </r>
  </si>
  <si>
    <t>https://www.netze-bw.de/zaehler/stromzaehler/smart-meter</t>
  </si>
  <si>
    <t>https://www.verivox.de/photovoltaik/photovoltaik-versicherung/vergleich/</t>
  </si>
  <si>
    <t xml:space="preserve">https://solarenergie.de/photovoltaikanlage/absicherung/wartung#:~:text=Wartungskosten%20einer%20Solaranlage,- Wie%20hoch%20die&amp;text=Bei%20sehr%20gro%C3%9Fen%20oder%20gewerblichen,7%20und%2012%20Euro%20an. </t>
  </si>
  <si>
    <t>https://de.statista.com/statistik/daten/studie/
684534/umfrage/prognose-des-iwf-zur-entwicklung-der-inflationsrate-in-deutschland/#:~:text=Die%20durchschnittliche%20Inflationsrate%20in%20Deutschland%20wird%20laut%20Prognosen%20zwischen%202023,1%2C99%20Prozent%20gesunken%20sein.</t>
  </si>
  <si>
    <t>Letzter Aufruf: 12.02.2024</t>
  </si>
  <si>
    <t>Letzter Aufruf: 13.03.2024</t>
  </si>
  <si>
    <r>
      <rPr>
        <sz val="8"/>
        <rFont val="Calibri"/>
        <family val="2"/>
        <scheme val="minor"/>
      </rPr>
      <t xml:space="preserve">Bundesnetzagentur, </t>
    </r>
    <r>
      <rPr>
        <u/>
        <sz val="8"/>
        <color theme="10"/>
        <rFont val="Calibri"/>
        <family val="2"/>
        <scheme val="minor"/>
      </rPr>
      <t>https://www.bundesnetzagentur.de/DE/Fachthemen/ElektrizitaetundGas/ErneuerbareEnergien/EEG_Foerderung/start.html</t>
    </r>
    <r>
      <rPr>
        <sz val="8"/>
        <rFont val="Calibri"/>
        <family val="2"/>
        <scheme val="minor"/>
      </rPr>
      <t>, Stand: 01.02.2024</t>
    </r>
  </si>
  <si>
    <t xml:space="preserve">Noosten, D. (2018). Annuitätenmethode. In: Investitionsrechnung. Springer Vieweg, Wiesbaden. </t>
  </si>
  <si>
    <t xml:space="preserve">https://doi.org/10.1007/978-3-658-18996-9_8 </t>
  </si>
  <si>
    <t>Sie dürfen auf diesem Blatt in allen grünen Zellen Eintragungen vornehmen. Eine Kurzanleitung finden Sie weiter unten.</t>
  </si>
  <si>
    <r>
      <t xml:space="preserve">Falls in Zeile 5 eine rote </t>
    </r>
    <r>
      <rPr>
        <b/>
        <sz val="10"/>
        <color rgb="FFC00000"/>
        <rFont val="Calibri"/>
        <family val="2"/>
        <scheme val="minor"/>
      </rPr>
      <t>Fehlermeldung</t>
    </r>
    <r>
      <rPr>
        <sz val="10"/>
        <rFont val="Calibri"/>
        <family val="2"/>
        <scheme val="minor"/>
      </rPr>
      <t xml:space="preserve"> angezeigt wird, ist das Verhältnis zwischen PV-Erzeugung und Gesamtverbrauch zu groß, um eine Direktverbrauchsquote zu ermitteln (detailliertere Informationen siehe Blatt 2). </t>
    </r>
    <r>
      <rPr>
        <b/>
        <sz val="10"/>
        <rFont val="Calibri"/>
        <family val="2"/>
        <scheme val="minor"/>
      </rPr>
      <t>Um den Fehler zu beheben, verringern Sie in der Dateneingabe in Blatt 1 die potentielle Erzeugung oder erhöhen Sie den Gesamtverbrauch.</t>
    </r>
  </si>
  <si>
    <r>
      <rPr>
        <b/>
        <sz val="9"/>
        <color theme="1"/>
        <rFont val="Calibri"/>
        <family val="2"/>
        <scheme val="minor"/>
      </rPr>
      <t xml:space="preserve">Tab.1: </t>
    </r>
    <r>
      <rPr>
        <sz val="9"/>
        <color theme="1"/>
        <rFont val="Calibri"/>
        <family val="2"/>
        <scheme val="minor"/>
      </rPr>
      <t>Stützwerte-Tabelle</t>
    </r>
  </si>
  <si>
    <r>
      <rPr>
        <b/>
        <sz val="9"/>
        <rFont val="Calibri"/>
        <family val="2"/>
        <scheme val="minor"/>
      </rPr>
      <t>Abb. 1:</t>
    </r>
    <r>
      <rPr>
        <sz val="9"/>
        <rFont val="Calibri"/>
        <family val="2"/>
        <scheme val="minor"/>
      </rPr>
      <t xml:space="preserve"> Grafische Darstellung der Stützwerte als Gegenüberstellung der Direkt-verbrauchsquoten zum Verhältnis Erzeugung/Verbrauch.</t>
    </r>
  </si>
  <si>
    <r>
      <t>Die Berechnung des Direktverbrauchs im Gebäude ist sehr aufwendig, da sie eine Gegenüberstellung von Stromnutzungszeiten und Strahlungsdaten im 15-Minuten-Takt erfordert. Daher haben wir in diesem Rechner eine Formel hinterlegt, die den Direktverbrauch für Ihre Daten automatisch ermittelt. Diese basiert auf der detaillierten Auswertung von gemessenen Lastgangdaten für die Direktverbräuche von zwei Flächen der Dr.-Friedrich-Chrysander-Schule in Vellahn und vier Flächen der Fritz-Reuter-Schule in Zarrentin. Die Direktverbrauchsquoten (DVQ) wurden dem Verhältnis Erzeugungspotenzial zu Gesamtverbrauch (E/V) gegenübergestellt. Auf dieser Grundlage wurde eine Stützwerte-Tabelle (Tab.1) mittels Interpolation erstellt. Aufgrund der begrenzten Datenlage darf das Verhältnis von Erzeugung zu Verbrauch in diesem Tool nicht größer als 2,2 sein, ansonsten erhält man eine Fehlermeldung.</t>
    </r>
    <r>
      <rPr>
        <b/>
        <sz val="10"/>
        <color theme="1"/>
        <rFont val="Calibri"/>
        <family val="2"/>
        <scheme val="minor"/>
      </rPr>
      <t xml:space="preserve"> </t>
    </r>
    <r>
      <rPr>
        <sz val="10"/>
        <color theme="1"/>
        <rFont val="Calibri"/>
        <family val="2"/>
        <scheme val="minor"/>
      </rPr>
      <t>Da die Direktverbrauchsquote stark von den Lastgängen der Gebäude abhängt, ist dieser Rechner begrenzt auf die Betrachtung von PV-Anlagen auf Schulen und Gebäuden mit ähnlichen Nutzungszeiten (ca. zwischen 07:00-16:00).</t>
    </r>
  </si>
  <si>
    <t>Eigene Annahme, inklusive Puffer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</si>
</sst>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 &quot;€&quot;_-;\-* #,##0\ &quot;€&quot;_-;_-* &quot;-&quot;??\ &quot;€&quot;_-;_-@_-"/>
    <numFmt numFmtId="165" formatCode="_-* #,##0.00\ _€_-;\-* #,##0.00\ _€_-;_-* &quot;-&quot;??\ _€_-;_-@_-"/>
    <numFmt numFmtId="166" formatCode="_-* #,##0_-;\-* #,##0_-;_-* &quot;-&quot;??_-;_-@_-"/>
    <numFmt numFmtId="167" formatCode="0.0000%"/>
    <numFmt numFmtId="168" formatCode="0.0%"/>
    <numFmt numFmtId="169" formatCode="#,##0\ &quot;€&quot;"/>
    <numFmt numFmtId="170" formatCode="#,##0.0000\ &quot;€&quot;"/>
  </numFmts>
  <fonts count="5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2"/>
      <name val="Calibri"/>
      <family val="2"/>
      <scheme val="minor"/>
    </font>
    <font>
      <sz val="9"/>
      <color theme="1"/>
      <name val="Calibri"/>
      <family val="2"/>
      <scheme val="minor"/>
    </font>
    <font>
      <sz val="9"/>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sz val="14"/>
      <color theme="1"/>
      <name val="Calibri"/>
      <family val="2"/>
      <scheme val="minor"/>
    </font>
    <font>
      <b/>
      <i/>
      <sz val="14"/>
      <color theme="1"/>
      <name val="Calibri"/>
      <family val="2"/>
      <scheme val="minor"/>
    </font>
    <font>
      <sz val="9"/>
      <color theme="1"/>
      <name val="Calibri"/>
      <family val="2"/>
      <scheme val="minor"/>
    </font>
    <font>
      <sz val="11"/>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b/>
      <sz val="10"/>
      <color theme="1"/>
      <name val="Calibri"/>
      <family val="2"/>
      <scheme val="minor"/>
    </font>
    <font>
      <i/>
      <sz val="9"/>
      <color rgb="FFFF0000"/>
      <name val="Calibri"/>
      <family val="2"/>
      <scheme val="minor"/>
    </font>
    <font>
      <sz val="8"/>
      <color theme="1"/>
      <name val="Calibri"/>
      <family val="2"/>
      <scheme val="minor"/>
    </font>
    <font>
      <i/>
      <sz val="9"/>
      <color rgb="FF000000"/>
      <name val="Calibri"/>
      <family val="2"/>
      <scheme val="minor"/>
    </font>
    <font>
      <i/>
      <sz val="8"/>
      <name val="Calibri"/>
      <family val="2"/>
      <scheme val="minor"/>
    </font>
    <font>
      <i/>
      <sz val="9"/>
      <color theme="1"/>
      <name val="Calibri"/>
      <family val="2"/>
      <scheme val="minor"/>
    </font>
    <font>
      <sz val="8"/>
      <name val="Calibri"/>
      <family val="2"/>
      <scheme val="minor"/>
    </font>
    <font>
      <i/>
      <sz val="11"/>
      <color rgb="FFFF0000"/>
      <name val="Calibri"/>
      <family val="2"/>
      <scheme val="minor"/>
    </font>
    <font>
      <sz val="11"/>
      <color theme="1"/>
      <name val="Calibri"/>
      <family val="2"/>
      <scheme val="minor"/>
    </font>
    <font>
      <b/>
      <sz val="11"/>
      <color theme="0"/>
      <name val="Calibri"/>
      <family val="2"/>
      <scheme val="minor"/>
    </font>
    <font>
      <sz val="11"/>
      <color theme="1"/>
      <name val="Calibri"/>
      <family val="2"/>
    </font>
    <font>
      <i/>
      <sz val="9"/>
      <name val="Calibri"/>
      <family val="2"/>
      <scheme val="minor"/>
    </font>
    <font>
      <sz val="8"/>
      <color rgb="FF000000"/>
      <name val="Calibri"/>
      <family val="2"/>
      <scheme val="minor"/>
    </font>
    <font>
      <b/>
      <sz val="9"/>
      <color theme="1"/>
      <name val="Calibri"/>
      <family val="2"/>
      <scheme val="minor"/>
    </font>
    <font>
      <b/>
      <i/>
      <sz val="11"/>
      <color rgb="FF000000"/>
      <name val="Calibri"/>
      <family val="2"/>
      <scheme val="minor"/>
    </font>
    <font>
      <b/>
      <sz val="11"/>
      <name val="Calibri"/>
      <family val="2"/>
      <scheme val="minor"/>
    </font>
    <font>
      <i/>
      <sz val="14"/>
      <color theme="0"/>
      <name val="Calibri"/>
      <family val="2"/>
      <scheme val="minor"/>
    </font>
    <font>
      <sz val="10"/>
      <color rgb="FF000000"/>
      <name val="Calibri"/>
      <family val="2"/>
    </font>
    <font>
      <sz val="10"/>
      <color theme="1"/>
      <name val="Calibri"/>
      <family val="2"/>
    </font>
    <font>
      <b/>
      <sz val="10"/>
      <color theme="1"/>
      <name val="Calibri"/>
      <family val="2"/>
    </font>
    <font>
      <b/>
      <sz val="10"/>
      <name val="Calibri"/>
      <family val="2"/>
      <scheme val="minor"/>
    </font>
    <font>
      <sz val="7"/>
      <color theme="1"/>
      <name val="Calibri"/>
      <family val="2"/>
      <scheme val="minor"/>
    </font>
    <font>
      <sz val="9"/>
      <color rgb="FF000000"/>
      <name val="Calibri"/>
      <family val="2"/>
    </font>
    <font>
      <sz val="8"/>
      <name val="Calibri"/>
      <family val="2"/>
    </font>
    <font>
      <b/>
      <sz val="10"/>
      <color rgb="FFC00000"/>
      <name val="Calibri"/>
      <family val="2"/>
      <scheme val="minor"/>
    </font>
    <font>
      <sz val="10"/>
      <color theme="9" tint="-0.499984740745262"/>
      <name val="Calibri"/>
      <family val="2"/>
      <scheme val="minor"/>
    </font>
    <font>
      <i/>
      <sz val="8"/>
      <color theme="1"/>
      <name val="Calibri"/>
      <family val="2"/>
    </font>
    <font>
      <sz val="11"/>
      <color rgb="FFFF0000"/>
      <name val="Calibri"/>
      <family val="2"/>
      <scheme val="minor"/>
    </font>
    <font>
      <u/>
      <sz val="11"/>
      <color theme="10"/>
      <name val="Calibri"/>
      <family val="2"/>
      <scheme val="minor"/>
    </font>
    <font>
      <u/>
      <sz val="8"/>
      <color theme="10"/>
      <name val="Calibri"/>
      <family val="2"/>
      <scheme val="minor"/>
    </font>
    <font>
      <b/>
      <i/>
      <sz val="12"/>
      <color rgb="FF6B986D"/>
      <name val="Calibri"/>
      <family val="2"/>
      <scheme val="minor"/>
    </font>
    <font>
      <b/>
      <sz val="9"/>
      <name val="Calibri"/>
      <family val="2"/>
      <scheme val="minor"/>
    </font>
  </fonts>
  <fills count="6">
    <fill>
      <patternFill patternType="none"/>
    </fill>
    <fill>
      <patternFill patternType="gray125"/>
    </fill>
    <fill>
      <patternFill patternType="solid">
        <fgColor rgb="FFF2F8EE"/>
        <bgColor indexed="64"/>
      </patternFill>
    </fill>
    <fill>
      <patternFill patternType="solid">
        <fgColor rgb="FFF2F8EE"/>
        <bgColor theme="9" tint="0.79998168889431442"/>
      </patternFill>
    </fill>
    <fill>
      <patternFill patternType="solid">
        <fgColor rgb="FF6B986D"/>
        <bgColor indexed="64"/>
      </patternFill>
    </fill>
    <fill>
      <patternFill patternType="solid">
        <fgColor theme="2"/>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s>
  <cellStyleXfs count="6">
    <xf numFmtId="0" fontId="0" fillId="0" borderId="0"/>
    <xf numFmtId="43" fontId="27"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47" fillId="0" borderId="0" applyNumberFormat="0" applyFill="0" applyBorder="0" applyAlignment="0" applyProtection="0"/>
  </cellStyleXfs>
  <cellXfs count="290">
    <xf numFmtId="0" fontId="0" fillId="0" borderId="0" xfId="0"/>
    <xf numFmtId="164" fontId="0" fillId="0" borderId="0" xfId="0" applyNumberFormat="1"/>
    <xf numFmtId="0" fontId="4" fillId="0" borderId="0" xfId="0" applyFont="1"/>
    <xf numFmtId="1" fontId="0" fillId="0" borderId="0" xfId="0" applyNumberFormat="1"/>
    <xf numFmtId="0" fontId="5" fillId="0" borderId="0" xfId="0" applyFont="1"/>
    <xf numFmtId="165" fontId="0" fillId="0" borderId="0" xfId="0" applyNumberFormat="1"/>
    <xf numFmtId="164" fontId="13" fillId="0" borderId="0" xfId="0" applyNumberFormat="1" applyFont="1"/>
    <xf numFmtId="164" fontId="12" fillId="0" borderId="0" xfId="0" applyNumberFormat="1" applyFont="1"/>
    <xf numFmtId="0" fontId="12" fillId="0" borderId="0" xfId="0" applyFont="1"/>
    <xf numFmtId="0" fontId="9" fillId="0" borderId="0" xfId="0" applyFont="1"/>
    <xf numFmtId="0" fontId="9" fillId="0" borderId="0" xfId="0" applyFont="1" applyAlignment="1">
      <alignment horizontal="left"/>
    </xf>
    <xf numFmtId="0" fontId="9" fillId="0" borderId="0" xfId="0" applyFont="1" applyAlignment="1">
      <alignment horizontal="right"/>
    </xf>
    <xf numFmtId="0" fontId="0" fillId="0" borderId="0" xfId="0" applyAlignment="1">
      <alignment horizontal="center" vertical="center"/>
    </xf>
    <xf numFmtId="0" fontId="18" fillId="0" borderId="5" xfId="0" applyFont="1" applyBorder="1" applyAlignment="1">
      <alignment vertical="center" wrapText="1"/>
    </xf>
    <xf numFmtId="164" fontId="10" fillId="2" borderId="5" xfId="0" applyNumberFormat="1" applyFont="1" applyFill="1" applyBorder="1"/>
    <xf numFmtId="0" fontId="10" fillId="0" borderId="0" xfId="0" applyFont="1"/>
    <xf numFmtId="0" fontId="1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23" fillId="0" borderId="0" xfId="0" applyFont="1" applyAlignment="1">
      <alignment horizontal="left" vertical="center" wrapText="1"/>
    </xf>
    <xf numFmtId="0" fontId="10" fillId="0" borderId="0" xfId="0" applyFont="1" applyAlignment="1">
      <alignment vertical="center"/>
    </xf>
    <xf numFmtId="0" fontId="16" fillId="0" borderId="2" xfId="0" applyFont="1" applyBorder="1" applyAlignment="1">
      <alignment horizontal="center" wrapText="1"/>
    </xf>
    <xf numFmtId="0" fontId="18" fillId="0" borderId="0" xfId="0" applyFont="1" applyAlignment="1">
      <alignment horizontal="left" vertical="center" wrapText="1"/>
    </xf>
    <xf numFmtId="0" fontId="17" fillId="0" borderId="0" xfId="0" applyFont="1" applyAlignment="1">
      <alignment vertical="top"/>
    </xf>
    <xf numFmtId="0" fontId="17" fillId="0" borderId="0" xfId="0" applyFont="1" applyAlignment="1">
      <alignment vertical="center"/>
    </xf>
    <xf numFmtId="0" fontId="17" fillId="0" borderId="0" xfId="0" applyFont="1"/>
    <xf numFmtId="0" fontId="26" fillId="0" borderId="0" xfId="0" applyFont="1"/>
    <xf numFmtId="164" fontId="11" fillId="2" borderId="5" xfId="0" applyNumberFormat="1" applyFont="1" applyFill="1" applyBorder="1"/>
    <xf numFmtId="0" fontId="3" fillId="0" borderId="0" xfId="2"/>
    <xf numFmtId="0" fontId="4" fillId="0" borderId="0" xfId="2" applyFont="1"/>
    <xf numFmtId="2" fontId="3" fillId="0" borderId="0" xfId="2" applyNumberFormat="1"/>
    <xf numFmtId="0" fontId="18" fillId="0" borderId="0" xfId="2" applyFont="1"/>
    <xf numFmtId="0" fontId="29" fillId="0" borderId="0" xfId="2" applyFont="1"/>
    <xf numFmtId="0" fontId="3" fillId="0" borderId="0" xfId="2" applyAlignment="1">
      <alignment horizontal="center" vertical="center" wrapText="1"/>
    </xf>
    <xf numFmtId="0" fontId="4" fillId="0" borderId="0" xfId="2" applyFont="1" applyAlignment="1">
      <alignment horizontal="right"/>
    </xf>
    <xf numFmtId="0" fontId="18" fillId="0" borderId="0" xfId="2" applyFont="1" applyAlignment="1">
      <alignment horizontal="right"/>
    </xf>
    <xf numFmtId="4" fontId="3" fillId="0" borderId="0" xfId="2" applyNumberFormat="1"/>
    <xf numFmtId="0" fontId="22" fillId="0" borderId="0" xfId="0" applyFont="1" applyAlignment="1">
      <alignment vertical="center" wrapText="1"/>
    </xf>
    <xf numFmtId="0" fontId="24" fillId="0" borderId="0" xfId="0" applyFont="1" applyAlignment="1">
      <alignment vertical="center" wrapText="1"/>
    </xf>
    <xf numFmtId="0" fontId="18" fillId="0" borderId="0" xfId="0" applyFont="1" applyAlignment="1">
      <alignment vertical="center" wrapText="1"/>
    </xf>
    <xf numFmtId="0" fontId="16" fillId="0" borderId="0" xfId="0" applyFont="1" applyAlignment="1">
      <alignment horizontal="center" wrapText="1"/>
    </xf>
    <xf numFmtId="0" fontId="16" fillId="0" borderId="0" xfId="0" applyFont="1" applyAlignment="1">
      <alignment wrapText="1"/>
    </xf>
    <xf numFmtId="49" fontId="16" fillId="0" borderId="0" xfId="0" applyNumberFormat="1" applyFont="1" applyAlignment="1">
      <alignment horizontal="center" wrapText="1"/>
    </xf>
    <xf numFmtId="49" fontId="28" fillId="4" borderId="5" xfId="0" applyNumberFormat="1" applyFont="1" applyFill="1" applyBorder="1" applyAlignment="1">
      <alignment horizontal="center" vertical="center" wrapText="1"/>
    </xf>
    <xf numFmtId="164" fontId="10" fillId="0" borderId="0" xfId="0" applyNumberFormat="1" applyFont="1" applyAlignment="1">
      <alignment vertical="center"/>
    </xf>
    <xf numFmtId="0" fontId="11" fillId="0" borderId="0" xfId="0" applyFont="1" applyAlignment="1">
      <alignment vertical="center"/>
    </xf>
    <xf numFmtId="0" fontId="19" fillId="0" borderId="0" xfId="0" applyFont="1"/>
    <xf numFmtId="0" fontId="10" fillId="0" borderId="5" xfId="0" applyFont="1" applyBorder="1" applyAlignment="1">
      <alignment vertical="center"/>
    </xf>
    <xf numFmtId="0" fontId="11" fillId="0" borderId="5" xfId="0" applyFont="1" applyBorder="1" applyAlignment="1">
      <alignment vertical="center"/>
    </xf>
    <xf numFmtId="0" fontId="10" fillId="0" borderId="1" xfId="0" applyFont="1" applyBorder="1" applyAlignment="1">
      <alignment vertical="center"/>
    </xf>
    <xf numFmtId="0" fontId="4" fillId="0" borderId="0" xfId="0" applyFont="1" applyAlignment="1">
      <alignment vertical="center"/>
    </xf>
    <xf numFmtId="164" fontId="19" fillId="2" borderId="5" xfId="0" applyNumberFormat="1" applyFont="1" applyFill="1" applyBorder="1" applyAlignment="1">
      <alignment vertical="center"/>
    </xf>
    <xf numFmtId="0" fontId="4" fillId="0" borderId="5" xfId="0" applyFont="1" applyBorder="1" applyAlignment="1">
      <alignment vertical="center"/>
    </xf>
    <xf numFmtId="164" fontId="11" fillId="0" borderId="0" xfId="0" applyNumberFormat="1" applyFont="1"/>
    <xf numFmtId="0" fontId="10" fillId="0" borderId="1" xfId="0" applyFont="1" applyBorder="1"/>
    <xf numFmtId="164" fontId="19" fillId="0" borderId="0" xfId="0" applyNumberFormat="1" applyFont="1" applyAlignment="1">
      <alignment vertical="center"/>
    </xf>
    <xf numFmtId="49" fontId="28" fillId="0" borderId="0" xfId="0" applyNumberFormat="1" applyFont="1" applyAlignment="1">
      <alignment horizontal="center" vertical="center" wrapText="1"/>
    </xf>
    <xf numFmtId="166" fontId="10" fillId="0" borderId="0" xfId="1" applyNumberFormat="1" applyFont="1" applyFill="1" applyBorder="1" applyAlignment="1">
      <alignment horizontal="center" vertical="center"/>
    </xf>
    <xf numFmtId="164" fontId="14" fillId="0" borderId="0" xfId="0" applyNumberFormat="1" applyFont="1" applyAlignment="1">
      <alignment vertical="center"/>
    </xf>
    <xf numFmtId="9" fontId="11" fillId="0" borderId="0" xfId="0" applyNumberFormat="1" applyFont="1" applyAlignment="1">
      <alignment horizontal="center" vertical="center"/>
    </xf>
    <xf numFmtId="166" fontId="10" fillId="2" borderId="1" xfId="1" applyNumberFormat="1" applyFont="1" applyFill="1" applyBorder="1" applyAlignment="1">
      <alignment horizontal="right" vertical="center"/>
    </xf>
    <xf numFmtId="166" fontId="11" fillId="2" borderId="1" xfId="1" applyNumberFormat="1" applyFont="1" applyFill="1" applyBorder="1" applyAlignment="1">
      <alignment horizontal="right" vertical="center"/>
    </xf>
    <xf numFmtId="164" fontId="10" fillId="3" borderId="5" xfId="0" applyNumberFormat="1" applyFont="1" applyFill="1" applyBorder="1" applyAlignment="1">
      <alignment vertical="center"/>
    </xf>
    <xf numFmtId="49" fontId="34" fillId="5" borderId="5" xfId="0" applyNumberFormat="1" applyFont="1" applyFill="1" applyBorder="1" applyAlignment="1">
      <alignment horizontal="center" vertical="center" wrapText="1"/>
    </xf>
    <xf numFmtId="49" fontId="34" fillId="5" borderId="8" xfId="0" applyNumberFormat="1" applyFont="1" applyFill="1" applyBorder="1" applyAlignment="1">
      <alignment horizontal="center" vertical="center" wrapText="1"/>
    </xf>
    <xf numFmtId="169" fontId="11" fillId="2" borderId="1" xfId="1" applyNumberFormat="1" applyFont="1" applyFill="1" applyBorder="1" applyAlignment="1">
      <alignment horizontal="right" vertical="center"/>
    </xf>
    <xf numFmtId="169" fontId="11" fillId="2" borderId="5" xfId="1" applyNumberFormat="1" applyFont="1" applyFill="1" applyBorder="1" applyAlignment="1">
      <alignment horizontal="right" vertical="center"/>
    </xf>
    <xf numFmtId="166" fontId="10" fillId="2" borderId="5" xfId="1" applyNumberFormat="1" applyFont="1" applyFill="1" applyBorder="1" applyAlignment="1">
      <alignment horizontal="right" vertical="center"/>
    </xf>
    <xf numFmtId="0" fontId="35" fillId="0" borderId="0" xfId="2" applyFont="1" applyAlignment="1">
      <alignment horizontal="left" vertical="center"/>
    </xf>
    <xf numFmtId="164" fontId="8" fillId="2" borderId="5" xfId="0" applyNumberFormat="1" applyFont="1" applyFill="1" applyBorder="1" applyAlignment="1">
      <alignment vertical="center"/>
    </xf>
    <xf numFmtId="0" fontId="18" fillId="0" borderId="0" xfId="0" applyFont="1" applyAlignment="1">
      <alignment horizontal="center" vertical="center" wrapText="1"/>
    </xf>
    <xf numFmtId="0" fontId="18" fillId="2" borderId="5" xfId="0" applyFont="1" applyFill="1" applyBorder="1" applyAlignment="1">
      <alignment horizontal="right" vertical="center" wrapText="1"/>
    </xf>
    <xf numFmtId="166" fontId="18" fillId="2" borderId="5" xfId="1" applyNumberFormat="1" applyFont="1" applyFill="1" applyBorder="1" applyAlignment="1">
      <alignment horizontal="right" vertical="center" wrapText="1"/>
    </xf>
    <xf numFmtId="166" fontId="11" fillId="2" borderId="5" xfId="1" applyNumberFormat="1" applyFont="1" applyFill="1" applyBorder="1" applyAlignment="1">
      <alignment horizontal="right" vertical="center"/>
    </xf>
    <xf numFmtId="3" fontId="3" fillId="0" borderId="0" xfId="2" applyNumberFormat="1"/>
    <xf numFmtId="0" fontId="16" fillId="0" borderId="0" xfId="2" applyFont="1" applyAlignment="1">
      <alignment horizontal="left" vertical="center" wrapText="1"/>
    </xf>
    <xf numFmtId="0" fontId="1" fillId="0" borderId="0" xfId="2" applyFont="1"/>
    <xf numFmtId="0" fontId="2" fillId="0" borderId="0" xfId="2" applyFont="1"/>
    <xf numFmtId="0" fontId="10" fillId="2" borderId="5" xfId="2" applyFont="1" applyFill="1" applyBorder="1" applyAlignment="1">
      <alignment horizontal="right" vertical="center"/>
    </xf>
    <xf numFmtId="0" fontId="17" fillId="2" borderId="5" xfId="2" applyFont="1" applyFill="1" applyBorder="1" applyAlignment="1">
      <alignment horizontal="right" vertical="center" wrapText="1"/>
    </xf>
    <xf numFmtId="0" fontId="17" fillId="2" borderId="5" xfId="2" applyFont="1" applyFill="1" applyBorder="1" applyAlignment="1">
      <alignment horizontal="right"/>
    </xf>
    <xf numFmtId="17" fontId="10" fillId="2" borderId="1" xfId="2" applyNumberFormat="1" applyFont="1" applyFill="1" applyBorder="1"/>
    <xf numFmtId="9" fontId="10" fillId="2" borderId="1" xfId="2" applyNumberFormat="1" applyFont="1" applyFill="1" applyBorder="1"/>
    <xf numFmtId="0" fontId="10" fillId="2" borderId="5" xfId="2" applyFont="1" applyFill="1" applyBorder="1" applyAlignment="1">
      <alignment horizontal="right"/>
    </xf>
    <xf numFmtId="0" fontId="37" fillId="2" borderId="5" xfId="2" applyFont="1" applyFill="1" applyBorder="1" applyAlignment="1">
      <alignment horizontal="right"/>
    </xf>
    <xf numFmtId="0" fontId="10" fillId="0" borderId="0" xfId="2" applyFont="1"/>
    <xf numFmtId="0" fontId="10" fillId="0" borderId="0" xfId="2" applyFont="1" applyAlignment="1">
      <alignment horizontal="center" vertical="center" wrapText="1"/>
    </xf>
    <xf numFmtId="0" fontId="10" fillId="0" borderId="0" xfId="2" applyFont="1" applyAlignment="1">
      <alignment vertical="center"/>
    </xf>
    <xf numFmtId="0" fontId="33" fillId="0" borderId="0" xfId="0" applyFont="1" applyAlignment="1">
      <alignment vertical="top" wrapText="1"/>
    </xf>
    <xf numFmtId="0" fontId="16" fillId="0" borderId="5" xfId="0" applyFont="1" applyBorder="1" applyAlignment="1">
      <alignment vertical="center" wrapText="1"/>
    </xf>
    <xf numFmtId="167" fontId="10" fillId="2" borderId="5" xfId="3" applyNumberFormat="1" applyFont="1" applyFill="1" applyBorder="1"/>
    <xf numFmtId="0" fontId="3" fillId="5" borderId="9" xfId="2" applyFill="1" applyBorder="1"/>
    <xf numFmtId="0" fontId="38" fillId="5" borderId="9" xfId="2" applyFont="1" applyFill="1" applyBorder="1"/>
    <xf numFmtId="0" fontId="3" fillId="2" borderId="4" xfId="2" applyFill="1" applyBorder="1"/>
    <xf numFmtId="0" fontId="3" fillId="2" borderId="14" xfId="2" applyFill="1" applyBorder="1"/>
    <xf numFmtId="0" fontId="3" fillId="2" borderId="13" xfId="2" applyFill="1" applyBorder="1"/>
    <xf numFmtId="0" fontId="3" fillId="2" borderId="7" xfId="2" applyFill="1" applyBorder="1"/>
    <xf numFmtId="0" fontId="3" fillId="2" borderId="11" xfId="2" applyFill="1" applyBorder="1"/>
    <xf numFmtId="0" fontId="3" fillId="5" borderId="3" xfId="2" applyFill="1" applyBorder="1"/>
    <xf numFmtId="0" fontId="17" fillId="2" borderId="1" xfId="2" applyFont="1" applyFill="1" applyBorder="1" applyAlignment="1">
      <alignment horizontal="right" vertical="center"/>
    </xf>
    <xf numFmtId="0" fontId="19" fillId="5" borderId="5" xfId="2" applyFont="1" applyFill="1" applyBorder="1" applyAlignment="1">
      <alignment horizontal="right" vertical="center"/>
    </xf>
    <xf numFmtId="0" fontId="10" fillId="2" borderId="1" xfId="2" applyFont="1" applyFill="1" applyBorder="1" applyAlignment="1">
      <alignment vertical="center"/>
    </xf>
    <xf numFmtId="2" fontId="11" fillId="2" borderId="1" xfId="2" applyNumberFormat="1" applyFont="1" applyFill="1" applyBorder="1" applyAlignment="1">
      <alignment vertical="center"/>
    </xf>
    <xf numFmtId="3" fontId="10" fillId="2" borderId="2" xfId="2" applyNumberFormat="1" applyFont="1" applyFill="1" applyBorder="1" applyAlignment="1">
      <alignment vertical="center"/>
    </xf>
    <xf numFmtId="9" fontId="36" fillId="0" borderId="0" xfId="2" applyNumberFormat="1" applyFont="1" applyAlignment="1">
      <alignment vertical="center"/>
    </xf>
    <xf numFmtId="49" fontId="39" fillId="5" borderId="5" xfId="0" applyNumberFormat="1" applyFont="1" applyFill="1" applyBorder="1" applyAlignment="1">
      <alignment horizontal="center" vertical="center" wrapText="1"/>
    </xf>
    <xf numFmtId="0" fontId="29" fillId="2" borderId="7" xfId="2" applyFont="1" applyFill="1" applyBorder="1" applyAlignment="1">
      <alignment horizontal="center"/>
    </xf>
    <xf numFmtId="0" fontId="29" fillId="2" borderId="4" xfId="2" applyFont="1" applyFill="1" applyBorder="1" applyAlignment="1">
      <alignment horizontal="center"/>
    </xf>
    <xf numFmtId="10" fontId="0" fillId="0" borderId="0" xfId="0" applyNumberFormat="1"/>
    <xf numFmtId="0" fontId="29" fillId="2" borderId="0" xfId="2" applyFont="1" applyFill="1" applyAlignment="1">
      <alignment horizontal="center"/>
    </xf>
    <xf numFmtId="49" fontId="39" fillId="0" borderId="0" xfId="0" applyNumberFormat="1" applyFont="1" applyAlignment="1">
      <alignment horizontal="center" vertical="center" wrapText="1"/>
    </xf>
    <xf numFmtId="170" fontId="10" fillId="0" borderId="0" xfId="2" applyNumberFormat="1" applyFont="1" applyAlignment="1">
      <alignment vertical="center"/>
    </xf>
    <xf numFmtId="0" fontId="21" fillId="2" borderId="5" xfId="0" applyFont="1" applyFill="1" applyBorder="1"/>
    <xf numFmtId="168" fontId="40" fillId="2" borderId="5" xfId="0" applyNumberFormat="1" applyFont="1" applyFill="1" applyBorder="1"/>
    <xf numFmtId="0" fontId="41" fillId="2" borderId="5" xfId="2" applyFont="1" applyFill="1" applyBorder="1" applyAlignment="1">
      <alignment horizontal="right" vertical="center" wrapText="1"/>
    </xf>
    <xf numFmtId="0" fontId="3" fillId="0" borderId="0" xfId="2" applyAlignment="1">
      <alignment horizontal="left"/>
    </xf>
    <xf numFmtId="0" fontId="4" fillId="0" borderId="0" xfId="2" applyFont="1" applyAlignment="1">
      <alignment horizontal="left"/>
    </xf>
    <xf numFmtId="0" fontId="21" fillId="2" borderId="3" xfId="0" applyFont="1" applyFill="1" applyBorder="1"/>
    <xf numFmtId="168" fontId="40" fillId="2" borderId="3" xfId="0" applyNumberFormat="1" applyFont="1" applyFill="1" applyBorder="1"/>
    <xf numFmtId="0" fontId="6" fillId="2" borderId="15" xfId="2" applyFont="1" applyFill="1" applyBorder="1"/>
    <xf numFmtId="0" fontId="3" fillId="2" borderId="0" xfId="2" applyFill="1"/>
    <xf numFmtId="0" fontId="19" fillId="0" borderId="0" xfId="2" applyFont="1"/>
    <xf numFmtId="10" fontId="10" fillId="2" borderId="1" xfId="2" applyNumberFormat="1" applyFont="1" applyFill="1" applyBorder="1" applyAlignment="1">
      <alignment vertical="center"/>
    </xf>
    <xf numFmtId="170" fontId="36" fillId="2" borderId="5" xfId="2" applyNumberFormat="1" applyFont="1" applyFill="1" applyBorder="1" applyAlignment="1">
      <alignment horizontal="right" vertical="center"/>
    </xf>
    <xf numFmtId="170" fontId="10" fillId="2" borderId="5" xfId="2" applyNumberFormat="1" applyFont="1" applyFill="1" applyBorder="1" applyAlignment="1">
      <alignment horizontal="right" vertical="center"/>
    </xf>
    <xf numFmtId="0" fontId="19" fillId="0" borderId="12" xfId="2" applyFont="1" applyBorder="1"/>
    <xf numFmtId="0" fontId="21" fillId="0" borderId="12" xfId="0" applyFont="1" applyBorder="1"/>
    <xf numFmtId="0" fontId="21" fillId="0" borderId="0" xfId="0" applyFont="1"/>
    <xf numFmtId="0" fontId="21" fillId="2" borderId="0" xfId="0" applyFont="1" applyFill="1"/>
    <xf numFmtId="0" fontId="21" fillId="2" borderId="0" xfId="0" applyFont="1" applyFill="1" applyAlignment="1">
      <alignment horizontal="left"/>
    </xf>
    <xf numFmtId="0" fontId="19" fillId="2" borderId="6" xfId="2" applyFont="1" applyFill="1" applyBorder="1"/>
    <xf numFmtId="0" fontId="19" fillId="2" borderId="4" xfId="2" applyFont="1" applyFill="1" applyBorder="1"/>
    <xf numFmtId="0" fontId="21" fillId="2" borderId="12" xfId="0" applyFont="1" applyFill="1" applyBorder="1"/>
    <xf numFmtId="0" fontId="29" fillId="2" borderId="0" xfId="2" applyFont="1" applyFill="1"/>
    <xf numFmtId="0" fontId="21" fillId="2" borderId="10" xfId="0" applyFont="1" applyFill="1" applyBorder="1"/>
    <xf numFmtId="0" fontId="21" fillId="2" borderId="7" xfId="0" applyFont="1" applyFill="1" applyBorder="1"/>
    <xf numFmtId="0" fontId="38" fillId="5" borderId="5" xfId="2" applyFont="1" applyFill="1" applyBorder="1"/>
    <xf numFmtId="0" fontId="3" fillId="5" borderId="5" xfId="2" applyFill="1" applyBorder="1"/>
    <xf numFmtId="0" fontId="3" fillId="5" borderId="2" xfId="2" applyFill="1" applyBorder="1"/>
    <xf numFmtId="0" fontId="6" fillId="0" borderId="0" xfId="2" applyFont="1" applyAlignment="1">
      <alignment vertical="top" wrapText="1"/>
    </xf>
    <xf numFmtId="0" fontId="38" fillId="5" borderId="6" xfId="2" applyFont="1" applyFill="1" applyBorder="1"/>
    <xf numFmtId="0" fontId="3" fillId="5" borderId="14" xfId="2" applyFill="1" applyBorder="1"/>
    <xf numFmtId="0" fontId="10" fillId="2" borderId="1" xfId="1" applyNumberFormat="1" applyFont="1" applyFill="1" applyBorder="1" applyAlignment="1">
      <alignment horizontal="right" vertical="center"/>
    </xf>
    <xf numFmtId="0" fontId="22" fillId="0" borderId="0" xfId="0" applyFont="1" applyAlignment="1">
      <alignment horizontal="left" vertical="center" wrapText="1"/>
    </xf>
    <xf numFmtId="0" fontId="24" fillId="0" borderId="0" xfId="0" applyFont="1" applyAlignment="1">
      <alignment horizontal="left"/>
    </xf>
    <xf numFmtId="0" fontId="10" fillId="0" borderId="0" xfId="0" applyFont="1" applyAlignment="1">
      <alignment horizontal="left" vertical="center"/>
    </xf>
    <xf numFmtId="0" fontId="44" fillId="0" borderId="0" xfId="0" applyFont="1" applyAlignment="1">
      <alignment vertical="center" wrapText="1"/>
    </xf>
    <xf numFmtId="0" fontId="17" fillId="0" borderId="0" xfId="0" applyFont="1" applyAlignment="1">
      <alignment vertical="center" wrapText="1"/>
    </xf>
    <xf numFmtId="0" fontId="10" fillId="2" borderId="3" xfId="2" applyFont="1" applyFill="1" applyBorder="1" applyAlignment="1">
      <alignment vertical="center"/>
    </xf>
    <xf numFmtId="0" fontId="17" fillId="2" borderId="3" xfId="2" applyFont="1" applyFill="1" applyBorder="1" applyAlignment="1">
      <alignment vertical="center"/>
    </xf>
    <xf numFmtId="0" fontId="17" fillId="2" borderId="3" xfId="2" applyFont="1" applyFill="1" applyBorder="1"/>
    <xf numFmtId="0" fontId="19" fillId="2" borderId="3" xfId="2" applyFont="1" applyFill="1" applyBorder="1"/>
    <xf numFmtId="0" fontId="19" fillId="2" borderId="3" xfId="2" applyFont="1" applyFill="1" applyBorder="1" applyAlignment="1">
      <alignment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0" fontId="6" fillId="2" borderId="3" xfId="2" applyFont="1" applyFill="1" applyBorder="1" applyAlignment="1">
      <alignment horizontal="left" vertical="center"/>
    </xf>
    <xf numFmtId="0" fontId="45" fillId="2" borderId="7" xfId="2" applyFont="1" applyFill="1" applyBorder="1" applyAlignment="1">
      <alignment horizontal="center"/>
    </xf>
    <xf numFmtId="0" fontId="6" fillId="0" borderId="0" xfId="2" applyFont="1" applyAlignment="1">
      <alignment vertical="center" wrapText="1"/>
    </xf>
    <xf numFmtId="0" fontId="16" fillId="0" borderId="0" xfId="0" applyFont="1" applyAlignment="1">
      <alignment vertical="center" wrapText="1"/>
    </xf>
    <xf numFmtId="166" fontId="18" fillId="0" borderId="0" xfId="1" applyNumberFormat="1" applyFont="1" applyFill="1" applyBorder="1" applyAlignment="1">
      <alignment horizontal="right" vertical="center" wrapText="1"/>
    </xf>
    <xf numFmtId="0" fontId="6" fillId="0" borderId="5" xfId="0" applyFont="1" applyBorder="1" applyAlignment="1">
      <alignment horizontal="center" vertical="center" wrapText="1"/>
    </xf>
    <xf numFmtId="0" fontId="49" fillId="0" borderId="0" xfId="0" applyFont="1" applyAlignment="1">
      <alignment vertical="top"/>
    </xf>
    <xf numFmtId="9" fontId="7" fillId="2" borderId="1" xfId="1" applyNumberFormat="1" applyFont="1" applyFill="1" applyBorder="1" applyAlignment="1">
      <alignment horizontal="right" vertical="center"/>
    </xf>
    <xf numFmtId="9" fontId="7" fillId="2" borderId="5" xfId="1" applyNumberFormat="1" applyFont="1" applyFill="1" applyBorder="1" applyAlignment="1">
      <alignment horizontal="right" vertical="center"/>
    </xf>
    <xf numFmtId="0" fontId="10" fillId="0" borderId="0" xfId="0" applyFont="1" applyAlignment="1">
      <alignment vertical="center" wrapText="1"/>
    </xf>
    <xf numFmtId="0" fontId="33" fillId="0" borderId="0" xfId="0" applyFont="1" applyAlignment="1">
      <alignment vertical="center" wrapText="1"/>
    </xf>
    <xf numFmtId="0" fontId="46" fillId="0" borderId="0" xfId="0" applyFont="1" applyAlignment="1">
      <alignment vertical="center"/>
    </xf>
    <xf numFmtId="49" fontId="15" fillId="2" borderId="5" xfId="0" applyNumberFormat="1" applyFont="1" applyFill="1" applyBorder="1" applyAlignment="1">
      <alignment horizontal="center" vertical="center" wrapText="1"/>
    </xf>
    <xf numFmtId="0" fontId="0" fillId="0" borderId="0" xfId="0" applyAlignment="1">
      <alignment horizontal="left" vertical="top" wrapText="1"/>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41" fillId="2" borderId="1" xfId="2" applyFont="1" applyFill="1" applyBorder="1" applyAlignment="1">
      <alignment horizontal="center" vertical="center"/>
    </xf>
    <xf numFmtId="0" fontId="41" fillId="2" borderId="2" xfId="2" applyFont="1" applyFill="1" applyBorder="1" applyAlignment="1">
      <alignment horizontal="center" vertical="center"/>
    </xf>
    <xf numFmtId="0" fontId="41" fillId="2" borderId="3" xfId="2"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7" fillId="2" borderId="6" xfId="2" applyFont="1" applyFill="1" applyBorder="1" applyAlignment="1">
      <alignment horizontal="left" vertical="center" wrapText="1"/>
    </xf>
    <xf numFmtId="0" fontId="7" fillId="2" borderId="4"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7" fillId="2" borderId="10" xfId="2" applyFont="1" applyFill="1" applyBorder="1" applyAlignment="1">
      <alignment horizontal="left" vertical="center" wrapText="1"/>
    </xf>
    <xf numFmtId="0" fontId="7" fillId="2" borderId="7" xfId="2" applyFont="1" applyFill="1" applyBorder="1" applyAlignment="1">
      <alignment horizontal="left" vertical="center" wrapText="1"/>
    </xf>
    <xf numFmtId="0" fontId="7" fillId="2" borderId="11" xfId="2" applyFont="1" applyFill="1" applyBorder="1" applyAlignment="1">
      <alignment horizontal="left" vertical="center" wrapText="1"/>
    </xf>
    <xf numFmtId="9" fontId="42" fillId="2" borderId="1" xfId="2" applyNumberFormat="1" applyFont="1" applyFill="1" applyBorder="1" applyAlignment="1">
      <alignment horizontal="center" vertical="center" wrapText="1"/>
    </xf>
    <xf numFmtId="9" fontId="42" fillId="2" borderId="2" xfId="2" applyNumberFormat="1" applyFont="1" applyFill="1" applyBorder="1" applyAlignment="1">
      <alignment horizontal="center" vertical="center" wrapText="1"/>
    </xf>
    <xf numFmtId="9" fontId="42" fillId="2" borderId="3" xfId="2" applyNumberFormat="1" applyFont="1" applyFill="1" applyBorder="1" applyAlignment="1">
      <alignment horizontal="center" vertical="center" wrapText="1"/>
    </xf>
    <xf numFmtId="0" fontId="48" fillId="2" borderId="10" xfId="5" applyFont="1" applyFill="1" applyBorder="1" applyAlignment="1">
      <alignment horizontal="left" vertical="top" wrapText="1"/>
    </xf>
    <xf numFmtId="0" fontId="21" fillId="2" borderId="7" xfId="2" applyFont="1" applyFill="1" applyBorder="1" applyAlignment="1">
      <alignment horizontal="left" vertical="top" wrapText="1"/>
    </xf>
    <xf numFmtId="0" fontId="21" fillId="2" borderId="11" xfId="2" applyFont="1" applyFill="1" applyBorder="1" applyAlignment="1">
      <alignment horizontal="left" vertical="top" wrapText="1"/>
    </xf>
    <xf numFmtId="0" fontId="48" fillId="2" borderId="5" xfId="5" applyFont="1" applyFill="1" applyBorder="1" applyAlignment="1">
      <alignment horizontal="left" vertical="center" wrapText="1"/>
    </xf>
    <xf numFmtId="0" fontId="19" fillId="5" borderId="5" xfId="2" applyFont="1" applyFill="1" applyBorder="1" applyAlignment="1">
      <alignment horizontal="left"/>
    </xf>
    <xf numFmtId="0" fontId="48" fillId="2" borderId="5" xfId="5" applyFont="1" applyFill="1" applyBorder="1" applyAlignment="1">
      <alignment horizontal="left" wrapText="1"/>
    </xf>
    <xf numFmtId="0" fontId="21" fillId="2" borderId="5" xfId="0" applyFont="1" applyFill="1" applyBorder="1" applyAlignment="1">
      <alignment horizontal="left" wrapText="1"/>
    </xf>
    <xf numFmtId="0" fontId="21" fillId="2" borderId="2" xfId="0" applyFont="1" applyFill="1" applyBorder="1" applyAlignment="1">
      <alignment horizontal="center" wrapText="1"/>
    </xf>
    <xf numFmtId="0" fontId="21" fillId="2" borderId="3" xfId="0" applyFont="1" applyFill="1" applyBorder="1" applyAlignment="1">
      <alignment horizont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left"/>
    </xf>
    <xf numFmtId="0" fontId="21" fillId="2" borderId="5" xfId="2" applyFont="1" applyFill="1" applyBorder="1" applyAlignment="1">
      <alignment horizontal="left" vertical="center" wrapText="1"/>
    </xf>
    <xf numFmtId="0" fontId="21" fillId="2" borderId="5" xfId="2" applyFont="1" applyFill="1" applyBorder="1" applyAlignment="1">
      <alignment horizontal="left" vertical="center"/>
    </xf>
    <xf numFmtId="0" fontId="21" fillId="2" borderId="6" xfId="2" applyFont="1" applyFill="1" applyBorder="1" applyAlignment="1">
      <alignment horizontal="left" vertical="center" wrapText="1"/>
    </xf>
    <xf numFmtId="0" fontId="21" fillId="2" borderId="4" xfId="2" applyFont="1" applyFill="1" applyBorder="1" applyAlignment="1">
      <alignment horizontal="left" vertical="center" wrapText="1"/>
    </xf>
    <xf numFmtId="0" fontId="21" fillId="2" borderId="14" xfId="2" applyFont="1" applyFill="1" applyBorder="1" applyAlignment="1">
      <alignment horizontal="left" vertical="center" wrapText="1"/>
    </xf>
    <xf numFmtId="0" fontId="29" fillId="2" borderId="6" xfId="2" applyFont="1" applyFill="1" applyBorder="1" applyAlignment="1">
      <alignment horizontal="center"/>
    </xf>
    <xf numFmtId="0" fontId="29" fillId="2" borderId="4" xfId="2" applyFont="1" applyFill="1" applyBorder="1" applyAlignment="1">
      <alignment horizontal="center"/>
    </xf>
    <xf numFmtId="0" fontId="29" fillId="2" borderId="12" xfId="2" applyFont="1" applyFill="1" applyBorder="1" applyAlignment="1">
      <alignment horizontal="center"/>
    </xf>
    <xf numFmtId="0" fontId="29" fillId="2" borderId="0" xfId="2" applyFont="1" applyFill="1" applyAlignment="1">
      <alignment horizontal="center"/>
    </xf>
    <xf numFmtId="0" fontId="29" fillId="2" borderId="10" xfId="2" applyFont="1" applyFill="1" applyBorder="1" applyAlignment="1">
      <alignment horizontal="center"/>
    </xf>
    <xf numFmtId="0" fontId="29" fillId="2" borderId="7" xfId="2" applyFont="1" applyFill="1" applyBorder="1" applyAlignment="1">
      <alignment horizontal="center"/>
    </xf>
    <xf numFmtId="0" fontId="28" fillId="4" borderId="12" xfId="2" applyFont="1" applyFill="1" applyBorder="1" applyAlignment="1">
      <alignment horizontal="left" vertical="center" wrapText="1"/>
    </xf>
    <xf numFmtId="0" fontId="28" fillId="4" borderId="0" xfId="2" applyFont="1" applyFill="1" applyAlignment="1">
      <alignment horizontal="left" vertical="center" wrapText="1"/>
    </xf>
    <xf numFmtId="0" fontId="19" fillId="5" borderId="1" xfId="2" applyFont="1" applyFill="1" applyBorder="1" applyAlignment="1">
      <alignment horizontal="center"/>
    </xf>
    <xf numFmtId="0" fontId="19" fillId="5" borderId="2" xfId="2" applyFont="1" applyFill="1" applyBorder="1" applyAlignment="1">
      <alignment horizontal="center"/>
    </xf>
    <xf numFmtId="0" fontId="19" fillId="5" borderId="3" xfId="2" applyFont="1" applyFill="1" applyBorder="1" applyAlignment="1">
      <alignment horizontal="center"/>
    </xf>
    <xf numFmtId="0" fontId="11" fillId="2" borderId="5" xfId="2" applyFont="1" applyFill="1" applyBorder="1" applyAlignment="1">
      <alignment horizontal="right"/>
    </xf>
    <xf numFmtId="0" fontId="48" fillId="2" borderId="1" xfId="5" applyFont="1" applyFill="1" applyBorder="1" applyAlignment="1">
      <alignment horizontal="left" vertical="center" wrapText="1"/>
    </xf>
    <xf numFmtId="0" fontId="48" fillId="2" borderId="2" xfId="5" applyFont="1" applyFill="1" applyBorder="1" applyAlignment="1">
      <alignment horizontal="left" vertical="center" wrapText="1"/>
    </xf>
    <xf numFmtId="0" fontId="21" fillId="2" borderId="2" xfId="2" applyFont="1" applyFill="1" applyBorder="1" applyAlignment="1">
      <alignment horizontal="center" vertical="center" wrapText="1"/>
    </xf>
    <xf numFmtId="0" fontId="21" fillId="2" borderId="3" xfId="2" applyFont="1" applyFill="1" applyBorder="1" applyAlignment="1">
      <alignment horizontal="center" vertical="center" wrapText="1"/>
    </xf>
    <xf numFmtId="167" fontId="10" fillId="2" borderId="5" xfId="2" applyNumberFormat="1" applyFont="1" applyFill="1" applyBorder="1" applyAlignment="1">
      <alignment horizontal="center"/>
    </xf>
    <xf numFmtId="0" fontId="38" fillId="5" borderId="6" xfId="2" applyFont="1" applyFill="1" applyBorder="1" applyAlignment="1">
      <alignment horizontal="left"/>
    </xf>
    <xf numFmtId="0" fontId="38" fillId="5" borderId="4" xfId="2" applyFont="1" applyFill="1" applyBorder="1" applyAlignment="1">
      <alignment horizontal="left"/>
    </xf>
    <xf numFmtId="0" fontId="38" fillId="5" borderId="14" xfId="2" applyFont="1" applyFill="1" applyBorder="1" applyAlignment="1">
      <alignment horizontal="left"/>
    </xf>
    <xf numFmtId="0" fontId="37" fillId="2" borderId="6" xfId="2" applyFont="1" applyFill="1" applyBorder="1" applyAlignment="1">
      <alignment horizontal="left" vertical="center" wrapText="1"/>
    </xf>
    <xf numFmtId="0" fontId="37" fillId="2" borderId="4"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37" fillId="2" borderId="12"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13" xfId="2" applyFont="1" applyFill="1" applyBorder="1" applyAlignment="1">
      <alignment horizontal="left" vertical="center" wrapText="1"/>
    </xf>
    <xf numFmtId="0" fontId="37" fillId="2" borderId="10" xfId="2" applyFont="1" applyFill="1" applyBorder="1" applyAlignment="1">
      <alignment horizontal="left" vertical="center" wrapText="1"/>
    </xf>
    <xf numFmtId="0" fontId="37" fillId="2" borderId="7" xfId="2" applyFont="1" applyFill="1" applyBorder="1" applyAlignment="1">
      <alignment horizontal="left" vertical="center" wrapText="1"/>
    </xf>
    <xf numFmtId="0" fontId="37" fillId="2" borderId="11" xfId="2" applyFont="1" applyFill="1" applyBorder="1" applyAlignment="1">
      <alignment horizontal="left" vertical="center" wrapText="1"/>
    </xf>
    <xf numFmtId="0" fontId="48" fillId="2" borderId="6" xfId="5"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13"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19" fillId="5" borderId="1" xfId="2" applyFont="1" applyFill="1" applyBorder="1" applyAlignment="1">
      <alignment horizontal="center" vertical="center" wrapText="1"/>
    </xf>
    <xf numFmtId="0" fontId="19" fillId="5" borderId="3" xfId="2" applyFont="1" applyFill="1" applyBorder="1" applyAlignment="1">
      <alignment horizontal="center" vertical="center" wrapText="1"/>
    </xf>
    <xf numFmtId="0" fontId="19" fillId="5" borderId="5" xfId="2" applyFont="1" applyFill="1" applyBorder="1" applyAlignment="1">
      <alignment horizontal="left" vertical="center"/>
    </xf>
    <xf numFmtId="0" fontId="21"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28" fillId="4" borderId="12" xfId="2" applyFont="1" applyFill="1" applyBorder="1" applyAlignment="1">
      <alignment vertical="center" wrapText="1"/>
    </xf>
    <xf numFmtId="0" fontId="28" fillId="4" borderId="0" xfId="2" applyFont="1" applyFill="1" applyAlignment="1">
      <alignment vertical="center" wrapText="1"/>
    </xf>
    <xf numFmtId="0" fontId="21" fillId="2" borderId="12" xfId="2" applyFont="1" applyFill="1" applyBorder="1" applyAlignment="1">
      <alignment horizontal="left" vertical="center" wrapText="1"/>
    </xf>
    <xf numFmtId="0" fontId="21" fillId="2" borderId="0" xfId="2" applyFont="1" applyFill="1" applyAlignment="1">
      <alignment horizontal="left" vertical="center" wrapText="1"/>
    </xf>
    <xf numFmtId="0" fontId="21" fillId="2" borderId="13" xfId="2" applyFont="1" applyFill="1" applyBorder="1" applyAlignment="1">
      <alignment horizontal="left" vertical="center" wrapText="1"/>
    </xf>
    <xf numFmtId="0" fontId="21" fillId="2" borderId="10" xfId="2" applyFont="1" applyFill="1" applyBorder="1" applyAlignment="1">
      <alignment horizontal="left" vertical="center" wrapText="1"/>
    </xf>
    <xf numFmtId="0" fontId="21" fillId="2" borderId="7" xfId="2" applyFont="1" applyFill="1" applyBorder="1" applyAlignment="1">
      <alignment horizontal="left" vertical="center" wrapText="1"/>
    </xf>
    <xf numFmtId="0" fontId="21" fillId="2" borderId="11" xfId="2" applyFont="1" applyFill="1" applyBorder="1" applyAlignment="1">
      <alignment horizontal="left" vertical="center" wrapText="1"/>
    </xf>
    <xf numFmtId="0" fontId="31" fillId="2" borderId="5" xfId="2" applyFont="1" applyFill="1" applyBorder="1" applyAlignment="1">
      <alignment horizontal="left"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48" fillId="2" borderId="1" xfId="5" applyFont="1" applyFill="1" applyBorder="1" applyAlignment="1">
      <alignment horizontal="left"/>
    </xf>
    <xf numFmtId="0" fontId="48" fillId="2" borderId="2" xfId="5" applyFont="1" applyFill="1" applyBorder="1" applyAlignment="1">
      <alignment horizontal="left"/>
    </xf>
    <xf numFmtId="0" fontId="48" fillId="2" borderId="1" xfId="5" applyFont="1" applyFill="1" applyBorder="1" applyAlignment="1">
      <alignment vertical="center" wrapText="1"/>
    </xf>
    <xf numFmtId="0" fontId="48" fillId="2" borderId="2" xfId="5" applyFont="1" applyFill="1" applyBorder="1" applyAlignment="1">
      <alignment vertical="center" wrapText="1"/>
    </xf>
    <xf numFmtId="49" fontId="39" fillId="5" borderId="5" xfId="0" applyNumberFormat="1" applyFont="1" applyFill="1" applyBorder="1" applyAlignment="1">
      <alignment horizontal="center" vertical="center" wrapText="1"/>
    </xf>
    <xf numFmtId="170" fontId="10" fillId="2" borderId="5" xfId="2" applyNumberFormat="1" applyFont="1" applyFill="1" applyBorder="1" applyAlignment="1">
      <alignment horizontal="right"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0" fillId="0" borderId="0" xfId="0" applyFont="1" applyAlignment="1">
      <alignment horizontal="left" vertical="center"/>
    </xf>
    <xf numFmtId="0" fontId="4" fillId="0" borderId="13" xfId="0" applyFont="1" applyBorder="1" applyAlignment="1">
      <alignment horizontal="left" vertical="center" wrapText="1"/>
    </xf>
    <xf numFmtId="0" fontId="18" fillId="0" borderId="5" xfId="0" applyFont="1" applyBorder="1" applyAlignment="1">
      <alignment horizontal="left" vertical="center" wrapText="1"/>
    </xf>
    <xf numFmtId="0" fontId="18" fillId="0" borderId="9" xfId="0" applyFont="1" applyBorder="1" applyAlignment="1">
      <alignment horizontal="left" vertical="center" wrapText="1"/>
    </xf>
    <xf numFmtId="0" fontId="18" fillId="0" borderId="4" xfId="0" applyFont="1" applyBorder="1" applyAlignment="1">
      <alignment horizontal="left" vertical="center" wrapText="1"/>
    </xf>
    <xf numFmtId="0" fontId="24" fillId="0" borderId="0" xfId="0" applyFont="1" applyAlignment="1">
      <alignment horizontal="left"/>
    </xf>
    <xf numFmtId="0" fontId="30" fillId="0" borderId="0" xfId="0" applyFont="1" applyAlignment="1">
      <alignment horizontal="left" vertical="center" wrapText="1"/>
    </xf>
    <xf numFmtId="0" fontId="18" fillId="2" borderId="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22" fillId="0" borderId="0" xfId="0" applyFont="1" applyAlignment="1">
      <alignment horizontal="left" vertical="top" wrapText="1"/>
    </xf>
    <xf numFmtId="49" fontId="34" fillId="5" borderId="1" xfId="0" applyNumberFormat="1" applyFont="1" applyFill="1" applyBorder="1" applyAlignment="1">
      <alignment horizontal="center" vertical="center" wrapText="1"/>
    </xf>
    <xf numFmtId="49" fontId="34" fillId="5" borderId="2" xfId="0" applyNumberFormat="1" applyFont="1" applyFill="1" applyBorder="1" applyAlignment="1">
      <alignment horizontal="center" vertical="center" wrapText="1"/>
    </xf>
    <xf numFmtId="49" fontId="34" fillId="5" borderId="3" xfId="0" applyNumberFormat="1" applyFont="1" applyFill="1" applyBorder="1" applyAlignment="1">
      <alignment horizontal="center" vertical="center" wrapText="1"/>
    </xf>
    <xf numFmtId="0" fontId="11" fillId="0" borderId="0" xfId="0" applyFont="1" applyAlignment="1">
      <alignment horizontal="left" vertical="center" wrapText="1"/>
    </xf>
  </cellXfs>
  <cellStyles count="6">
    <cellStyle name="Komma" xfId="1" builtinId="3"/>
    <cellStyle name="Komma 2" xfId="4" xr:uid="{581C76D1-EB4C-4AF0-A75B-6C1FE66A8EC4}"/>
    <cellStyle name="Link" xfId="5" builtinId="8"/>
    <cellStyle name="Prozent 2" xfId="3" xr:uid="{5B8EA934-0A38-4AF4-BEB4-6BC54F7A5F5E}"/>
    <cellStyle name="Standard" xfId="0" builtinId="0"/>
    <cellStyle name="Standard 2" xfId="2" xr:uid="{AE908D3B-1323-46AF-912F-9CCB7BC529E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fill>
        <patternFill>
          <bgColor rgb="FFFFC7CE"/>
        </patternFill>
      </fill>
    </dxf>
  </dxfs>
  <tableStyles count="0" defaultTableStyle="TableStyleMedium2" defaultPivotStyle="PivotStyleLight16"/>
  <colors>
    <mruColors>
      <color rgb="FF6B986D"/>
      <color rgb="FFF2F8EE"/>
      <color rgb="FFD0EAB4"/>
      <color rgb="FFFFFFAF"/>
      <color rgb="FFFFFFD9"/>
      <color rgb="FFF5FAF0"/>
      <color rgb="FFC7E6A4"/>
      <color rgb="FFBAE18F"/>
      <color rgb="FFA4D76B"/>
      <color rgb="FFFDF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34400849873816"/>
          <c:y val="4.103495080532131E-2"/>
          <c:w val="0.79445357545220141"/>
          <c:h val="0.86291843415177016"/>
        </c:manualLayout>
      </c:layout>
      <c:barChart>
        <c:barDir val="col"/>
        <c:grouping val="clustered"/>
        <c:varyColors val="0"/>
        <c:ser>
          <c:idx val="0"/>
          <c:order val="0"/>
          <c:spPr>
            <a:solidFill>
              <a:schemeClr val="accent1"/>
            </a:solidFill>
            <a:ln>
              <a:solidFill>
                <a:srgbClr val="D0EAB4"/>
              </a:solidFill>
            </a:ln>
            <a:effectLst/>
          </c:spPr>
          <c:invertIfNegative val="0"/>
          <c:dPt>
            <c:idx val="0"/>
            <c:invertIfNegative val="0"/>
            <c:bubble3D val="0"/>
            <c:spPr>
              <a:solidFill>
                <a:srgbClr val="6B986D"/>
              </a:solidFill>
              <a:ln>
                <a:solidFill>
                  <a:srgbClr val="D0EAB4"/>
                </a:solidFill>
              </a:ln>
              <a:effectLst/>
            </c:spPr>
            <c:extLst>
              <c:ext xmlns:c16="http://schemas.microsoft.com/office/drawing/2014/chart" uri="{C3380CC4-5D6E-409C-BE32-E72D297353CC}">
                <c16:uniqueId val="{00000002-58D1-4066-BF78-CA5A8C66B87C}"/>
              </c:ext>
            </c:extLst>
          </c:dPt>
          <c:dPt>
            <c:idx val="1"/>
            <c:invertIfNegative val="0"/>
            <c:bubble3D val="0"/>
            <c:spPr>
              <a:solidFill>
                <a:srgbClr val="D0EAB4"/>
              </a:solidFill>
              <a:ln>
                <a:solidFill>
                  <a:srgbClr val="D0EAB4"/>
                </a:solidFill>
              </a:ln>
              <a:effectLst/>
            </c:spPr>
            <c:extLst>
              <c:ext xmlns:c16="http://schemas.microsoft.com/office/drawing/2014/chart" uri="{C3380CC4-5D6E-409C-BE32-E72D297353CC}">
                <c16:uniqueId val="{00000003-58D1-4066-BF78-CA5A8C66B87C}"/>
              </c:ext>
            </c:extLst>
          </c:dPt>
          <c:dPt>
            <c:idx val="2"/>
            <c:invertIfNegative val="0"/>
            <c:bubble3D val="0"/>
            <c:spPr>
              <a:solidFill>
                <a:srgbClr val="FFFFAF"/>
              </a:solidFill>
              <a:ln>
                <a:solidFill>
                  <a:srgbClr val="D0EAB4"/>
                </a:solidFill>
              </a:ln>
              <a:effectLst/>
            </c:spPr>
            <c:extLst>
              <c:ext xmlns:c16="http://schemas.microsoft.com/office/drawing/2014/chart" uri="{C3380CC4-5D6E-409C-BE32-E72D297353CC}">
                <c16:uniqueId val="{00000001-58D1-4066-BF78-CA5A8C66B87C}"/>
              </c:ext>
            </c:extLst>
          </c:dPt>
          <c:dPt>
            <c:idx val="3"/>
            <c:invertIfNegative val="0"/>
            <c:bubble3D val="0"/>
            <c:spPr>
              <a:solidFill>
                <a:srgbClr val="F2F8EE"/>
              </a:solidFill>
              <a:ln>
                <a:solidFill>
                  <a:srgbClr val="D0EAB4"/>
                </a:solidFill>
              </a:ln>
              <a:effectLst/>
            </c:spPr>
            <c:extLst>
              <c:ext xmlns:c16="http://schemas.microsoft.com/office/drawing/2014/chart" uri="{C3380CC4-5D6E-409C-BE32-E72D297353CC}">
                <c16:uniqueId val="{00000004-58D1-4066-BF78-CA5A8C66B87C}"/>
              </c:ext>
            </c:extLst>
          </c:dPt>
          <c:cat>
            <c:strRef>
              <c:f>'3. Ergebnis'!$D$37:$G$37</c:f>
              <c:strCache>
                <c:ptCount val="4"/>
                <c:pt idx="0">
                  <c:v>Fläche 1.1</c:v>
                </c:pt>
                <c:pt idx="1">
                  <c:v>Fläche 1.2</c:v>
                </c:pt>
                <c:pt idx="2">
                  <c:v>Fläche 1.3</c:v>
                </c:pt>
                <c:pt idx="3">
                  <c:v>Fläche 1.4</c:v>
                </c:pt>
              </c:strCache>
            </c:strRef>
          </c:cat>
          <c:val>
            <c:numRef>
              <c:f>'3. Ergebnis'!$D$38:$G$38</c:f>
              <c:numCache>
                <c:formatCode>_-* #,##0\ "€"_-;\-* #,##0\ "€"_-;_-* "-"??\ "€"_-;_-@_-</c:formatCode>
                <c:ptCount val="4"/>
                <c:pt idx="0">
                  <c:v>0</c:v>
                </c:pt>
                <c:pt idx="1">
                  <c:v>0</c:v>
                </c:pt>
                <c:pt idx="2">
                  <c:v>0</c:v>
                </c:pt>
                <c:pt idx="3">
                  <c:v>0</c:v>
                </c:pt>
              </c:numCache>
            </c:numRef>
          </c:val>
          <c:extLst>
            <c:ext xmlns:c16="http://schemas.microsoft.com/office/drawing/2014/chart" uri="{C3380CC4-5D6E-409C-BE32-E72D297353CC}">
              <c16:uniqueId val="{00000000-58D1-4066-BF78-CA5A8C66B87C}"/>
            </c:ext>
          </c:extLst>
        </c:ser>
        <c:dLbls>
          <c:showLegendKey val="0"/>
          <c:showVal val="0"/>
          <c:showCatName val="0"/>
          <c:showSerName val="0"/>
          <c:showPercent val="0"/>
          <c:showBubbleSize val="0"/>
        </c:dLbls>
        <c:gapWidth val="219"/>
        <c:overlap val="-27"/>
        <c:axId val="2051862064"/>
        <c:axId val="400881824"/>
      </c:barChart>
      <c:catAx>
        <c:axId val="205186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400881824"/>
        <c:crosses val="autoZero"/>
        <c:auto val="1"/>
        <c:lblAlgn val="ctr"/>
        <c:lblOffset val="100"/>
        <c:noMultiLvlLbl val="0"/>
      </c:catAx>
      <c:valAx>
        <c:axId val="400881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de-DE" sz="900"/>
                  <a:t>Jährliche Einsparungen im Vergleich zum Ist-Zustand</a:t>
                </a:r>
              </a:p>
            </c:rich>
          </c:tx>
          <c:layout>
            <c:manualLayout>
              <c:xMode val="edge"/>
              <c:yMode val="edge"/>
              <c:x val="3.3003294612355079E-2"/>
              <c:y val="0.1069408034121969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itle>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2051862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bundesnetzagentur.de/DE/Fachthemen/ElektrizitaetundGas/ErneuerbareEnergien/EEG_Foerderung/start.html" TargetMode="External"/><Relationship Id="rId1" Type="http://schemas.openxmlformats.org/officeDocument/2006/relationships/hyperlink" Target="https://solarenergie.de/solarmodule/wirkungsgrad-von-solarzellen/leistungsverlust-solarmodul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757238</xdr:colOff>
      <xdr:row>4</xdr:row>
      <xdr:rowOff>84825</xdr:rowOff>
    </xdr:to>
    <xdr:sp macro="" textlink="">
      <xdr:nvSpPr>
        <xdr:cNvPr id="5" name="Textfeld 4">
          <a:extLst>
            <a:ext uri="{FF2B5EF4-FFF2-40B4-BE49-F238E27FC236}">
              <a16:creationId xmlns:a16="http://schemas.microsoft.com/office/drawing/2014/main" id="{3D1F33AC-BFC4-435C-B4B4-ADECD88D6F49}"/>
            </a:ext>
          </a:extLst>
        </xdr:cNvPr>
        <xdr:cNvSpPr txBox="1"/>
      </xdr:nvSpPr>
      <xdr:spPr>
        <a:xfrm>
          <a:off x="790575" y="361950"/>
          <a:ext cx="10748963" cy="570600"/>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36000" bIns="36000" rtlCol="0" anchor="ctr"/>
        <a:lstStyle/>
        <a:p>
          <a:pPr algn="ctr"/>
          <a:r>
            <a:rPr lang="de-DE" sz="1800" b="1" i="0" u="none" strike="noStrike">
              <a:solidFill>
                <a:schemeClr val="bg1"/>
              </a:solidFill>
              <a:effectLst/>
              <a:latin typeface="+mn-lt"/>
              <a:ea typeface="+mn-ea"/>
              <a:cs typeface="+mn-cs"/>
            </a:rPr>
            <a:t>Rechner zur Kostenbetrachtung einer Photovoltaik-Anlage auf kommunalen Liegenschaften</a:t>
          </a:r>
          <a:endParaRPr lang="de-DE" sz="1000" i="1">
            <a:solidFill>
              <a:schemeClr val="bg1"/>
            </a:solidFill>
          </a:endParaRPr>
        </a:p>
      </xdr:txBody>
    </xdr:sp>
    <xdr:clientData/>
  </xdr:twoCellAnchor>
  <xdr:twoCellAnchor>
    <xdr:from>
      <xdr:col>0</xdr:col>
      <xdr:colOff>781594</xdr:colOff>
      <xdr:row>5</xdr:row>
      <xdr:rowOff>82731</xdr:rowOff>
    </xdr:from>
    <xdr:to>
      <xdr:col>11</xdr:col>
      <xdr:colOff>744682</xdr:colOff>
      <xdr:row>20</xdr:row>
      <xdr:rowOff>46567</xdr:rowOff>
    </xdr:to>
    <xdr:sp macro="" textlink="">
      <xdr:nvSpPr>
        <xdr:cNvPr id="6" name="Textfeld 5">
          <a:extLst>
            <a:ext uri="{FF2B5EF4-FFF2-40B4-BE49-F238E27FC236}">
              <a16:creationId xmlns:a16="http://schemas.microsoft.com/office/drawing/2014/main" id="{20EC285E-F1B4-4702-AC77-EBE402C7D96F}"/>
            </a:ext>
          </a:extLst>
        </xdr:cNvPr>
        <xdr:cNvSpPr txBox="1"/>
      </xdr:nvSpPr>
      <xdr:spPr>
        <a:xfrm>
          <a:off x="781594" y="1276531"/>
          <a:ext cx="10758088" cy="2897536"/>
        </a:xfrm>
        <a:prstGeom prst="rect">
          <a:avLst/>
        </a:prstGeom>
        <a:solidFill>
          <a:srgbClr val="D0EAB4"/>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0" tIns="360000" rIns="540000" bIns="36000" rtlCol="0" anchor="t"/>
        <a:lstStyle/>
        <a:p>
          <a:pPr algn="l"/>
          <a:r>
            <a:rPr lang="de-DE" sz="1400" b="1" i="0">
              <a:solidFill>
                <a:sysClr val="windowText" lastClr="000000"/>
              </a:solidFill>
            </a:rPr>
            <a:t>Herzlich</a:t>
          </a:r>
          <a:r>
            <a:rPr lang="de-DE" sz="1400" b="1" i="0" baseline="0">
              <a:solidFill>
                <a:sysClr val="windowText" lastClr="000000"/>
              </a:solidFill>
            </a:rPr>
            <a:t> Willkommen!</a:t>
          </a:r>
        </a:p>
        <a:p>
          <a:pPr algn="l"/>
          <a:endParaRPr lang="de-DE" sz="1200" b="1" i="0" baseline="0">
            <a:solidFill>
              <a:sysClr val="windowText" lastClr="000000"/>
            </a:solidFill>
          </a:endParaRPr>
        </a:p>
        <a:p>
          <a:pPr algn="l"/>
          <a:r>
            <a:rPr lang="de-DE" sz="1100" b="0" i="0">
              <a:solidFill>
                <a:schemeClr val="dk1"/>
              </a:solidFill>
              <a:effectLst/>
              <a:latin typeface="+mn-lt"/>
              <a:ea typeface="+mn-ea"/>
              <a:cs typeface="+mn-cs"/>
            </a:rPr>
            <a:t>Dieser Rechner soll Gemeinden dabei helfen, </a:t>
          </a:r>
          <a:r>
            <a:rPr lang="de-DE" sz="1100" b="1" i="0">
              <a:solidFill>
                <a:schemeClr val="dk1"/>
              </a:solidFill>
              <a:effectLst/>
              <a:latin typeface="+mn-lt"/>
              <a:ea typeface="+mn-ea"/>
              <a:cs typeface="+mn-cs"/>
            </a:rPr>
            <a:t>eine erste Einschätzung </a:t>
          </a:r>
          <a:r>
            <a:rPr lang="de-DE" sz="1100" b="0" i="0">
              <a:solidFill>
                <a:schemeClr val="dk1"/>
              </a:solidFill>
              <a:effectLst/>
              <a:latin typeface="+mn-lt"/>
              <a:ea typeface="+mn-ea"/>
              <a:cs typeface="+mn-cs"/>
            </a:rPr>
            <a:t>darüber zu gewinnen, ob sich die Anschaffung einer Photovoltaik (PV)-Anlage zur</a:t>
          </a:r>
          <a:r>
            <a:rPr lang="de-DE" sz="1100" b="0" i="0" baseline="0">
              <a:solidFill>
                <a:schemeClr val="dk1"/>
              </a:solidFill>
              <a:effectLst/>
              <a:latin typeface="+mn-lt"/>
              <a:ea typeface="+mn-ea"/>
              <a:cs typeface="+mn-cs"/>
            </a:rPr>
            <a:t> </a:t>
          </a:r>
          <a:r>
            <a:rPr lang="de-DE" sz="1100" b="1" i="0" baseline="0">
              <a:solidFill>
                <a:schemeClr val="dk1"/>
              </a:solidFill>
              <a:effectLst/>
              <a:latin typeface="+mn-lt"/>
              <a:ea typeface="+mn-ea"/>
              <a:cs typeface="+mn-cs"/>
            </a:rPr>
            <a:t>Eigenversorgung von Schulgebäuden</a:t>
          </a:r>
          <a:r>
            <a:rPr lang="de-DE" sz="1100" b="0" i="0" baseline="0">
              <a:solidFill>
                <a:schemeClr val="dk1"/>
              </a:solidFill>
              <a:effectLst/>
              <a:latin typeface="+mn-lt"/>
              <a:ea typeface="+mn-ea"/>
              <a:cs typeface="+mn-cs"/>
            </a:rPr>
            <a:t> oder Gebäuden mit ähnlichen Nutzungszeiten wie die einer Schule wirtschaftlich rentiert. </a:t>
          </a:r>
          <a:r>
            <a:rPr lang="de-DE" sz="1100" b="0" i="0">
              <a:solidFill>
                <a:schemeClr val="dk1"/>
              </a:solidFill>
              <a:effectLst/>
              <a:latin typeface="+mn-lt"/>
              <a:ea typeface="+mn-ea"/>
              <a:cs typeface="+mn-cs"/>
            </a:rPr>
            <a:t>Die Bearbeitung des Rechners basiert auf dem selbst-ständigen Eintragen von Daten. Die Berechnung erfolgt im Hintergrund anhand von Formeln und Annahmen, welche</a:t>
          </a:r>
          <a:r>
            <a:rPr lang="de-DE" sz="1100" b="0" i="0" baseline="0">
              <a:solidFill>
                <a:schemeClr val="dk1"/>
              </a:solidFill>
              <a:effectLst/>
              <a:latin typeface="+mn-lt"/>
              <a:ea typeface="+mn-ea"/>
              <a:cs typeface="+mn-cs"/>
            </a:rPr>
            <a:t> einsehbar und bei Bedarf veränderbar sind.</a:t>
          </a:r>
          <a:r>
            <a:rPr lang="de-DE" sz="1100" b="0" i="0">
              <a:solidFill>
                <a:schemeClr val="dk1"/>
              </a:solidFill>
              <a:effectLst/>
              <a:latin typeface="+mn-lt"/>
              <a:ea typeface="+mn-ea"/>
              <a:cs typeface="+mn-cs"/>
            </a:rPr>
            <a:t> </a:t>
          </a:r>
        </a:p>
        <a:p>
          <a:pPr algn="l"/>
          <a:endParaRPr lang="de-DE" sz="1000" b="0" i="0" baseline="0">
            <a:solidFill>
              <a:schemeClr val="dk1"/>
            </a:solidFill>
            <a:effectLst/>
            <a:latin typeface="+mn-lt"/>
            <a:ea typeface="+mn-ea"/>
            <a:cs typeface="+mn-cs"/>
          </a:endParaRPr>
        </a:p>
        <a:p>
          <a:pPr algn="l"/>
          <a:r>
            <a:rPr lang="de-DE" sz="1100" b="0" i="0">
              <a:solidFill>
                <a:srgbClr val="000000"/>
              </a:solidFill>
              <a:effectLst/>
              <a:latin typeface="Calibri" panose="020F0502020204030204" pitchFamily="34" charset="0"/>
            </a:rPr>
            <a:t>Bitte beachten Sie, dass dieser</a:t>
          </a:r>
          <a:r>
            <a:rPr lang="de-DE" sz="1100" b="0" i="0" baseline="0">
              <a:solidFill>
                <a:srgbClr val="000000"/>
              </a:solidFill>
              <a:effectLst/>
              <a:latin typeface="Calibri" panose="020F0502020204030204" pitchFamily="34" charset="0"/>
            </a:rPr>
            <a:t> Rechner</a:t>
          </a:r>
          <a:r>
            <a:rPr lang="de-DE" sz="1100" b="0" i="0">
              <a:solidFill>
                <a:srgbClr val="000000"/>
              </a:solidFill>
              <a:effectLst/>
              <a:latin typeface="Calibri" panose="020F0502020204030204" pitchFamily="34" charset="0"/>
            </a:rPr>
            <a:t> keine vollständige und professionelle Berechnung durch qualifizierte Planungsbüros ersetzt und nur eine erste Einschätzung geben</a:t>
          </a:r>
          <a:r>
            <a:rPr lang="de-DE" sz="1100" b="0" i="0" baseline="0">
              <a:solidFill>
                <a:srgbClr val="000000"/>
              </a:solidFill>
              <a:effectLst/>
              <a:latin typeface="Calibri" panose="020F0502020204030204" pitchFamily="34" charset="0"/>
            </a:rPr>
            <a:t> </a:t>
          </a:r>
          <a:r>
            <a:rPr lang="de-DE" sz="1100" b="0" i="0">
              <a:solidFill>
                <a:srgbClr val="000000"/>
              </a:solidFill>
              <a:effectLst/>
              <a:latin typeface="Calibri" panose="020F0502020204030204" pitchFamily="34" charset="0"/>
            </a:rPr>
            <a:t>soll, ob eine Anschaffung einer PV-Anlage sich</a:t>
          </a:r>
          <a:r>
            <a:rPr lang="de-DE" sz="1100" b="0" i="0" baseline="0">
              <a:solidFill>
                <a:srgbClr val="000000"/>
              </a:solidFill>
              <a:effectLst/>
              <a:latin typeface="Calibri" panose="020F0502020204030204" pitchFamily="34" charset="0"/>
            </a:rPr>
            <a:t> grundsätzlich lohnen könnte</a:t>
          </a:r>
          <a:r>
            <a:rPr lang="de-DE" sz="1100" b="0" i="0">
              <a:solidFill>
                <a:srgbClr val="000000"/>
              </a:solidFill>
              <a:effectLst/>
              <a:latin typeface="Calibri" panose="020F0502020204030204" pitchFamily="34" charset="0"/>
            </a:rPr>
            <a:t>. Weitere Informationen zu den </a:t>
          </a:r>
          <a:r>
            <a:rPr lang="de-DE" sz="1100" b="1" i="0">
              <a:solidFill>
                <a:srgbClr val="000000"/>
              </a:solidFill>
              <a:effectLst/>
              <a:latin typeface="Calibri" panose="020F0502020204030204" pitchFamily="34" charset="0"/>
            </a:rPr>
            <a:t>Limitationen </a:t>
          </a:r>
          <a:r>
            <a:rPr lang="de-DE" sz="1100" b="0" i="0">
              <a:solidFill>
                <a:srgbClr val="000000"/>
              </a:solidFill>
              <a:effectLst/>
              <a:latin typeface="Calibri" panose="020F0502020204030204" pitchFamily="34" charset="0"/>
            </a:rPr>
            <a:t>dieses Rechners</a:t>
          </a:r>
          <a:r>
            <a:rPr lang="de-DE" sz="1100" b="0" i="0" baseline="0">
              <a:solidFill>
                <a:srgbClr val="000000"/>
              </a:solidFill>
              <a:effectLst/>
              <a:latin typeface="Calibri" panose="020F0502020204030204" pitchFamily="34" charset="0"/>
            </a:rPr>
            <a:t> finden Sie weiter unten. Detaillierteres </a:t>
          </a:r>
          <a:r>
            <a:rPr lang="de-DE" sz="1100" b="1" i="0" baseline="0">
              <a:solidFill>
                <a:srgbClr val="000000"/>
              </a:solidFill>
              <a:effectLst/>
              <a:latin typeface="Calibri" panose="020F0502020204030204" pitchFamily="34" charset="0"/>
            </a:rPr>
            <a:t>Hintergrundwissen</a:t>
          </a:r>
          <a:r>
            <a:rPr lang="de-DE" sz="1100" b="0" i="0" baseline="0">
              <a:solidFill>
                <a:srgbClr val="000000"/>
              </a:solidFill>
              <a:effectLst/>
              <a:latin typeface="Calibri" panose="020F0502020204030204" pitchFamily="34" charset="0"/>
            </a:rPr>
            <a:t> zum Thema Kostenbetrachtung einer PV-Anlage können Sie ebenfalls weiter unten nachlesen.</a:t>
          </a:r>
        </a:p>
        <a:p>
          <a:pPr algn="l"/>
          <a:endParaRPr lang="de-DE" sz="1000" b="1" i="0" baseline="0">
            <a:solidFill>
              <a:sysClr val="windowText" lastClr="000000"/>
            </a:solidFill>
          </a:endParaRPr>
        </a:p>
        <a:p>
          <a:pPr algn="l"/>
          <a:r>
            <a:rPr lang="de-DE" sz="1100" b="0" i="0">
              <a:solidFill>
                <a:srgbClr val="000000"/>
              </a:solidFill>
              <a:effectLst/>
              <a:latin typeface="Calibri" panose="020F0502020204030204" pitchFamily="34" charset="0"/>
            </a:rPr>
            <a:t>Die folgende </a:t>
          </a:r>
          <a:r>
            <a:rPr lang="de-DE" sz="1100" b="1" i="0">
              <a:solidFill>
                <a:srgbClr val="000000"/>
              </a:solidFill>
              <a:effectLst/>
              <a:latin typeface="Calibri" panose="020F0502020204030204" pitchFamily="34" charset="0"/>
            </a:rPr>
            <a:t>Anleitung</a:t>
          </a:r>
          <a:r>
            <a:rPr lang="de-DE" sz="1100" b="0" i="0">
              <a:solidFill>
                <a:srgbClr val="000000"/>
              </a:solidFill>
              <a:effectLst/>
              <a:latin typeface="Calibri" panose="020F0502020204030204" pitchFamily="34" charset="0"/>
            </a:rPr>
            <a:t> erklärt genauer, wie dieser Rechner</a:t>
          </a:r>
          <a:r>
            <a:rPr lang="de-DE" sz="1100" b="0" i="0" baseline="0">
              <a:solidFill>
                <a:srgbClr val="000000"/>
              </a:solidFill>
              <a:effectLst/>
              <a:latin typeface="Calibri" panose="020F0502020204030204" pitchFamily="34" charset="0"/>
            </a:rPr>
            <a:t> </a:t>
          </a:r>
          <a:r>
            <a:rPr lang="de-DE" sz="1100" b="0" i="0">
              <a:solidFill>
                <a:srgbClr val="000000"/>
              </a:solidFill>
              <a:effectLst/>
              <a:latin typeface="Calibri" panose="020F0502020204030204" pitchFamily="34" charset="0"/>
            </a:rPr>
            <a:t>genutzt werden sollte und welche Daten Sie dafür benötigen.</a:t>
          </a:r>
          <a:endParaRPr lang="de-DE" sz="1100" b="1" i="0" baseline="0">
            <a:solidFill>
              <a:sysClr val="windowText" lastClr="000000"/>
            </a:solidFill>
          </a:endParaRPr>
        </a:p>
      </xdr:txBody>
    </xdr:sp>
    <xdr:clientData/>
  </xdr:twoCellAnchor>
  <xdr:twoCellAnchor>
    <xdr:from>
      <xdr:col>0</xdr:col>
      <xdr:colOff>773451</xdr:colOff>
      <xdr:row>20</xdr:row>
      <xdr:rowOff>169443</xdr:rowOff>
    </xdr:from>
    <xdr:to>
      <xdr:col>11</xdr:col>
      <xdr:colOff>703082</xdr:colOff>
      <xdr:row>60</xdr:row>
      <xdr:rowOff>38483</xdr:rowOff>
    </xdr:to>
    <xdr:sp macro="" textlink="">
      <xdr:nvSpPr>
        <xdr:cNvPr id="7" name="Textfeld 6">
          <a:extLst>
            <a:ext uri="{FF2B5EF4-FFF2-40B4-BE49-F238E27FC236}">
              <a16:creationId xmlns:a16="http://schemas.microsoft.com/office/drawing/2014/main" id="{ACCF2CA6-D78B-4E4E-B79F-E558D664C4F8}"/>
            </a:ext>
          </a:extLst>
        </xdr:cNvPr>
        <xdr:cNvSpPr txBox="1"/>
      </xdr:nvSpPr>
      <xdr:spPr>
        <a:xfrm>
          <a:off x="773451" y="4296943"/>
          <a:ext cx="10724631" cy="4601907"/>
        </a:xfrm>
        <a:prstGeom prst="rect">
          <a:avLst/>
        </a:prstGeom>
        <a:solidFill>
          <a:srgbClr val="F5FAF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0" tIns="360000" rIns="540000" bIns="36000" rtlCol="0" anchor="t"/>
        <a:lstStyle/>
        <a:p>
          <a:pPr algn="l"/>
          <a:r>
            <a:rPr lang="de-DE" sz="1400" b="1" i="0" u="none">
              <a:solidFill>
                <a:sysClr val="windowText" lastClr="000000"/>
              </a:solidFill>
            </a:rPr>
            <a:t>Anleitung</a:t>
          </a:r>
          <a:endParaRPr lang="de-DE" sz="1400" b="1" i="0" u="none" baseline="0">
            <a:solidFill>
              <a:sysClr val="windowText" lastClr="000000"/>
            </a:solidFill>
          </a:endParaRPr>
        </a:p>
        <a:p>
          <a:pPr algn="l"/>
          <a:endParaRPr lang="de-DE" sz="1200" b="1" i="0" baseline="0">
            <a:solidFill>
              <a:sysClr val="windowText" lastClr="000000"/>
            </a:solidFill>
          </a:endParaRPr>
        </a:p>
        <a:p>
          <a:pPr algn="l"/>
          <a:r>
            <a:rPr lang="de-DE" sz="1100" b="0" i="0">
              <a:solidFill>
                <a:schemeClr val="dk1"/>
              </a:solidFill>
              <a:effectLst/>
              <a:latin typeface="+mn-lt"/>
              <a:ea typeface="+mn-ea"/>
              <a:cs typeface="+mn-cs"/>
            </a:rPr>
            <a:t>Der</a:t>
          </a:r>
          <a:r>
            <a:rPr lang="de-DE" sz="1100" b="0" i="0" baseline="0">
              <a:solidFill>
                <a:schemeClr val="dk1"/>
              </a:solidFill>
              <a:effectLst/>
              <a:latin typeface="+mn-lt"/>
              <a:ea typeface="+mn-ea"/>
              <a:cs typeface="+mn-cs"/>
            </a:rPr>
            <a:t> Kostenrechner</a:t>
          </a:r>
          <a:r>
            <a:rPr lang="de-DE" sz="1100" b="0" i="0">
              <a:solidFill>
                <a:schemeClr val="dk1"/>
              </a:solidFill>
              <a:effectLst/>
              <a:latin typeface="+mn-lt"/>
              <a:ea typeface="+mn-ea"/>
              <a:cs typeface="+mn-cs"/>
            </a:rPr>
            <a:t> ist in drei Blätter gegliedert: 1. Dateneingabe, 2. Annahmen &amp; Berechnung,</a:t>
          </a:r>
          <a:r>
            <a:rPr lang="de-DE" sz="1100" b="0" i="0" baseline="0">
              <a:solidFill>
                <a:schemeClr val="dk1"/>
              </a:solidFill>
              <a:effectLst/>
              <a:latin typeface="+mn-lt"/>
              <a:ea typeface="+mn-ea"/>
              <a:cs typeface="+mn-cs"/>
            </a:rPr>
            <a:t> 3. Ergebnis</a:t>
          </a:r>
        </a:p>
        <a:p>
          <a:pPr algn="l"/>
          <a:endParaRPr lang="de-DE" sz="1100" b="0" i="0" baseline="0">
            <a:solidFill>
              <a:schemeClr val="dk1"/>
            </a:solidFill>
            <a:effectLst/>
            <a:latin typeface="+mn-lt"/>
            <a:ea typeface="+mn-ea"/>
            <a:cs typeface="+mn-cs"/>
          </a:endParaRPr>
        </a:p>
        <a:p>
          <a:pPr algn="l"/>
          <a:r>
            <a:rPr lang="de-DE" sz="1100" b="0" i="0" u="none" baseline="0">
              <a:solidFill>
                <a:schemeClr val="dk1"/>
              </a:solidFill>
              <a:effectLst/>
              <a:latin typeface="+mn-lt"/>
              <a:ea typeface="+mn-ea"/>
              <a:cs typeface="+mn-cs"/>
            </a:rPr>
            <a:t>Sie können maximal vier verschiedene (Dach-)Flächen gleichzeitig betrachten. Um weitere Gebäude und Flächen zu betrachten, laden Sie sich einfach diese Datei erneut herunter.</a:t>
          </a:r>
        </a:p>
        <a:p>
          <a:pPr algn="l"/>
          <a:endParaRPr lang="de-DE" sz="1100" b="0" i="0" u="none" baseline="0">
            <a:solidFill>
              <a:schemeClr val="dk1"/>
            </a:solidFill>
            <a:effectLst/>
            <a:latin typeface="+mn-lt"/>
            <a:ea typeface="+mn-ea"/>
            <a:cs typeface="+mn-cs"/>
          </a:endParaRPr>
        </a:p>
        <a:p>
          <a:pPr algn="l"/>
          <a:r>
            <a:rPr lang="de-DE" sz="1100" b="0" i="0" u="none" baseline="0">
              <a:solidFill>
                <a:schemeClr val="dk1"/>
              </a:solidFill>
              <a:effectLst/>
              <a:latin typeface="+mn-lt"/>
              <a:ea typeface="+mn-ea"/>
              <a:cs typeface="+mn-cs"/>
            </a:rPr>
            <a:t>Fügen Sie im Blatt </a:t>
          </a:r>
          <a:r>
            <a:rPr lang="de-DE" sz="1100" b="1" i="0" u="none" baseline="0">
              <a:solidFill>
                <a:schemeClr val="dk1"/>
              </a:solidFill>
              <a:effectLst/>
              <a:latin typeface="+mn-lt"/>
              <a:ea typeface="+mn-ea"/>
              <a:cs typeface="+mn-cs"/>
            </a:rPr>
            <a:t>1. Dateneingabe</a:t>
          </a:r>
          <a:r>
            <a:rPr lang="de-DE" sz="1100" b="0" i="0" u="none" baseline="0">
              <a:solidFill>
                <a:schemeClr val="dk1"/>
              </a:solidFill>
              <a:effectLst/>
              <a:latin typeface="+mn-lt"/>
              <a:ea typeface="+mn-ea"/>
              <a:cs typeface="+mn-cs"/>
            </a:rPr>
            <a:t> folgende Daten ein:</a:t>
          </a:r>
        </a:p>
        <a:p>
          <a:pPr algn="l"/>
          <a:endParaRPr lang="de-DE" sz="1100" b="0" i="0" baseline="0">
            <a:solidFill>
              <a:schemeClr val="dk1"/>
            </a:solidFill>
            <a:effectLst/>
            <a:latin typeface="+mn-lt"/>
            <a:ea typeface="+mn-ea"/>
            <a:cs typeface="+mn-cs"/>
          </a:endParaRPr>
        </a:p>
        <a:p>
          <a:pPr algn="l"/>
          <a:r>
            <a:rPr lang="de-DE" sz="1100" b="0" i="0" baseline="0">
              <a:solidFill>
                <a:schemeClr val="dk1"/>
              </a:solidFill>
              <a:effectLst/>
              <a:latin typeface="+mn-lt"/>
              <a:ea typeface="+mn-ea"/>
              <a:cs typeface="+mn-cs"/>
            </a:rPr>
            <a:t>1.   </a:t>
          </a:r>
          <a:r>
            <a:rPr lang="de-DE" sz="1100" b="1">
              <a:solidFill>
                <a:schemeClr val="accent6">
                  <a:lumMod val="50000"/>
                </a:schemeClr>
              </a:solidFill>
              <a:effectLst/>
              <a:latin typeface="+mn-lt"/>
              <a:ea typeface="+mn-ea"/>
              <a:cs typeface="+mn-cs"/>
            </a:rPr>
            <a:t>PV-Anlagenleistung</a:t>
          </a:r>
          <a:r>
            <a:rPr lang="de-DE" sz="1100" b="0" baseline="0">
              <a:solidFill>
                <a:schemeClr val="dk1"/>
              </a:solidFill>
              <a:effectLst/>
              <a:latin typeface="+mn-lt"/>
              <a:ea typeface="+mn-ea"/>
              <a:cs typeface="+mn-cs"/>
            </a:rPr>
            <a:t> (kWp): </a:t>
          </a:r>
          <a:r>
            <a:rPr lang="de-DE" sz="1100" b="0" i="0" baseline="0">
              <a:solidFill>
                <a:schemeClr val="dk1"/>
              </a:solidFill>
              <a:effectLst/>
              <a:latin typeface="+mn-lt"/>
              <a:ea typeface="+mn-ea"/>
              <a:cs typeface="+mn-cs"/>
            </a:rPr>
            <a:t>Die maximal installierbare Leistung, die Sie auf Ihrer betrachteten (Dach-)Fläche installieren können, in Kilowattpeak (kWp). </a:t>
          </a:r>
        </a:p>
        <a:p>
          <a:pPr algn="l"/>
          <a:r>
            <a:rPr lang="de-DE" sz="1100" b="0" i="0" baseline="0">
              <a:solidFill>
                <a:schemeClr val="dk1"/>
              </a:solidFill>
              <a:effectLst/>
              <a:latin typeface="+mn-lt"/>
              <a:ea typeface="+mn-ea"/>
              <a:cs typeface="+mn-cs"/>
            </a:rPr>
            <a:t>       Sie können diesen Wert z.B. mithilfe des Potenzialanalyse-Rechners ermitteln, welcher auf der Bio.Re-Na Website heruntergeladen werden kann.</a:t>
          </a:r>
        </a:p>
        <a:p>
          <a:pPr algn="l"/>
          <a:endParaRPr lang="de-DE" sz="1100" b="0" i="0" baseline="0">
            <a:solidFill>
              <a:schemeClr val="dk1"/>
            </a:solidFill>
            <a:effectLst/>
            <a:latin typeface="+mn-lt"/>
            <a:ea typeface="+mn-ea"/>
            <a:cs typeface="+mn-cs"/>
          </a:endParaRPr>
        </a:p>
        <a:p>
          <a:pPr algn="l"/>
          <a:r>
            <a:rPr lang="de-DE" sz="1100" b="0" i="0" baseline="0">
              <a:solidFill>
                <a:schemeClr val="dk1"/>
              </a:solidFill>
              <a:effectLst/>
              <a:latin typeface="+mn-lt"/>
              <a:ea typeface="+mn-ea"/>
              <a:cs typeface="+mn-cs"/>
            </a:rPr>
            <a:t>2.   </a:t>
          </a:r>
          <a:r>
            <a:rPr lang="de-DE" sz="1100" b="1">
              <a:solidFill>
                <a:schemeClr val="accent6">
                  <a:lumMod val="50000"/>
                </a:schemeClr>
              </a:solidFill>
              <a:effectLst/>
              <a:latin typeface="+mn-lt"/>
              <a:ea typeface="+mn-ea"/>
              <a:cs typeface="+mn-cs"/>
            </a:rPr>
            <a:t>Maximale PV-Erzeugung </a:t>
          </a:r>
          <a:r>
            <a:rPr lang="de-DE" sz="1100" b="0">
              <a:solidFill>
                <a:schemeClr val="dk1"/>
              </a:solidFill>
              <a:effectLst/>
              <a:latin typeface="+mn-lt"/>
              <a:ea typeface="+mn-ea"/>
              <a:cs typeface="+mn-cs"/>
            </a:rPr>
            <a:t>(kWh/Jahr): </a:t>
          </a:r>
          <a:r>
            <a:rPr lang="de-DE" sz="1100" b="0" i="0" baseline="0">
              <a:solidFill>
                <a:schemeClr val="dk1"/>
              </a:solidFill>
              <a:effectLst/>
              <a:latin typeface="+mn-lt"/>
              <a:ea typeface="+mn-ea"/>
              <a:cs typeface="+mn-cs"/>
            </a:rPr>
            <a:t>Die maximal erzeugbare Menge Strom, die Sie potenziell auf der betrachteten (Dach-)Fläche durch ein PV-Anlage </a:t>
          </a:r>
        </a:p>
        <a:p>
          <a:pPr algn="l"/>
          <a:r>
            <a:rPr lang="de-DE" sz="1100" b="0" i="0" baseline="0">
              <a:solidFill>
                <a:schemeClr val="dk1"/>
              </a:solidFill>
              <a:effectLst/>
              <a:latin typeface="+mn-lt"/>
              <a:ea typeface="+mn-ea"/>
              <a:cs typeface="+mn-cs"/>
            </a:rPr>
            <a:t>       erzeugen können, angegeben in Kilowattstunden (kWh). Dieser Wert hängt unter anderem von der Dachausrichtung, der Dachneigung sowie des </a:t>
          </a:r>
        </a:p>
        <a:p>
          <a:pPr algn="l"/>
          <a:r>
            <a:rPr lang="de-DE" sz="1100" b="0" i="0" baseline="0">
              <a:solidFill>
                <a:schemeClr val="dk1"/>
              </a:solidFill>
              <a:effectLst/>
              <a:latin typeface="+mn-lt"/>
              <a:ea typeface="+mn-ea"/>
              <a:cs typeface="+mn-cs"/>
            </a:rPr>
            <a:t>       Standorts des Gebäudes ab. Diesen Wert können Sie ebenfalls mithilfe des Potenzialanalyse-Rechners ermitteln.</a:t>
          </a:r>
        </a:p>
        <a:p>
          <a:pPr algn="l"/>
          <a:endParaRPr lang="de-DE" sz="1100" b="0" i="0" baseline="0">
            <a:solidFill>
              <a:schemeClr val="dk1"/>
            </a:solidFill>
            <a:effectLst/>
            <a:latin typeface="+mn-lt"/>
            <a:ea typeface="+mn-ea"/>
            <a:cs typeface="+mn-cs"/>
          </a:endParaRPr>
        </a:p>
        <a:p>
          <a:pPr algn="l"/>
          <a:r>
            <a:rPr lang="de-DE" sz="1100" b="0" i="0" baseline="0">
              <a:solidFill>
                <a:schemeClr val="dk1"/>
              </a:solidFill>
              <a:effectLst/>
              <a:latin typeface="+mn-lt"/>
              <a:ea typeface="+mn-ea"/>
              <a:cs typeface="+mn-cs"/>
            </a:rPr>
            <a:t>3.   </a:t>
          </a:r>
          <a:r>
            <a:rPr lang="de-DE" sz="1100" b="1">
              <a:solidFill>
                <a:schemeClr val="accent6">
                  <a:lumMod val="50000"/>
                </a:schemeClr>
              </a:solidFill>
              <a:effectLst/>
              <a:latin typeface="+mn-lt"/>
              <a:ea typeface="+mn-ea"/>
              <a:cs typeface="+mn-cs"/>
            </a:rPr>
            <a:t>Aktueller Strompreis </a:t>
          </a:r>
          <a:r>
            <a:rPr lang="de-DE" sz="1100" b="0">
              <a:solidFill>
                <a:schemeClr val="dk1"/>
              </a:solidFill>
              <a:effectLst/>
              <a:latin typeface="+mn-lt"/>
              <a:ea typeface="+mn-ea"/>
              <a:cs typeface="+mn-cs"/>
            </a:rPr>
            <a:t>(Cent/kWh): </a:t>
          </a:r>
          <a:r>
            <a:rPr lang="de-DE" sz="1100" b="0" i="0" baseline="0">
              <a:solidFill>
                <a:schemeClr val="dk1"/>
              </a:solidFill>
              <a:effectLst/>
              <a:latin typeface="+mn-lt"/>
              <a:ea typeface="+mn-ea"/>
              <a:cs typeface="+mn-cs"/>
            </a:rPr>
            <a:t>Den aktuellen Strompreis in Cent pro Kilowattstunde, den Sie für das betrachtete Gebäude, in dem Sie eigens </a:t>
          </a:r>
        </a:p>
        <a:p>
          <a:pPr algn="l"/>
          <a:r>
            <a:rPr lang="de-DE" sz="1100" b="0" i="0" baseline="0">
              <a:solidFill>
                <a:schemeClr val="dk1"/>
              </a:solidFill>
              <a:effectLst/>
              <a:latin typeface="+mn-lt"/>
              <a:ea typeface="+mn-ea"/>
              <a:cs typeface="+mn-cs"/>
            </a:rPr>
            <a:t>       produzierten Solarstrom nutzen möchten, bezahlen. Diesen Wert finden Sie z.B. in Ihrer Stromabrechnung. </a:t>
          </a:r>
        </a:p>
        <a:p>
          <a:pPr algn="l"/>
          <a:endParaRPr lang="de-DE" sz="1100" b="0" i="0" baseline="0">
            <a:solidFill>
              <a:schemeClr val="dk1"/>
            </a:solidFill>
            <a:effectLst/>
            <a:latin typeface="+mn-lt"/>
            <a:ea typeface="+mn-ea"/>
            <a:cs typeface="+mn-cs"/>
          </a:endParaRPr>
        </a:p>
        <a:p>
          <a:r>
            <a:rPr lang="de-DE" sz="1100" b="0" i="0" baseline="0">
              <a:solidFill>
                <a:schemeClr val="dk1"/>
              </a:solidFill>
              <a:effectLst/>
              <a:latin typeface="+mn-lt"/>
              <a:ea typeface="+mn-ea"/>
              <a:cs typeface="+mn-cs"/>
            </a:rPr>
            <a:t>4.   </a:t>
          </a:r>
          <a:r>
            <a:rPr lang="de-DE" sz="1100" b="1">
              <a:solidFill>
                <a:schemeClr val="accent6">
                  <a:lumMod val="50000"/>
                </a:schemeClr>
              </a:solidFill>
              <a:effectLst/>
              <a:latin typeface="+mn-lt"/>
              <a:ea typeface="+mn-ea"/>
              <a:cs typeface="+mn-cs"/>
            </a:rPr>
            <a:t>Gesamtverbrauch im Gebäude pro Jahr </a:t>
          </a:r>
          <a:r>
            <a:rPr lang="de-DE" sz="1100" b="0">
              <a:solidFill>
                <a:schemeClr val="dk1"/>
              </a:solidFill>
              <a:effectLst/>
              <a:latin typeface="+mn-lt"/>
              <a:ea typeface="+mn-ea"/>
              <a:cs typeface="+mn-cs"/>
            </a:rPr>
            <a:t>(kWh/Jahr): </a:t>
          </a:r>
          <a:r>
            <a:rPr lang="de-DE" sz="1100" b="0" i="0" baseline="0">
              <a:solidFill>
                <a:schemeClr val="dk1"/>
              </a:solidFill>
              <a:effectLst/>
              <a:latin typeface="+mn-lt"/>
              <a:ea typeface="+mn-ea"/>
              <a:cs typeface="+mn-cs"/>
            </a:rPr>
            <a:t>Den Gesamtstromverbrauch pro Jahr in Kilowattstunden für das Gebäude, das Sie durch eine PV-</a:t>
          </a:r>
        </a:p>
        <a:p>
          <a:r>
            <a:rPr lang="de-DE" sz="1100" b="0" i="0" baseline="0">
              <a:solidFill>
                <a:schemeClr val="dk1"/>
              </a:solidFill>
              <a:effectLst/>
              <a:latin typeface="+mn-lt"/>
              <a:ea typeface="+mn-ea"/>
              <a:cs typeface="+mn-cs"/>
            </a:rPr>
            <a:t>       Anlage mit Strom versorgen möchten. Diesen Wert finden Sie z.B. in Ihrer Stromabrechnung. </a:t>
          </a:r>
        </a:p>
        <a:p>
          <a:endParaRPr lang="de-DE" sz="1100" b="0" i="0" baseline="0">
            <a:solidFill>
              <a:schemeClr val="dk1"/>
            </a:solidFill>
            <a:effectLst/>
            <a:latin typeface="+mn-lt"/>
            <a:ea typeface="+mn-ea"/>
            <a:cs typeface="+mn-cs"/>
          </a:endParaRPr>
        </a:p>
        <a:p>
          <a:endParaRPr lang="de-DE" sz="1100" b="0" i="0" baseline="0">
            <a:solidFill>
              <a:schemeClr val="dk1"/>
            </a:solidFill>
            <a:effectLst/>
            <a:latin typeface="+mn-lt"/>
            <a:ea typeface="+mn-ea"/>
            <a:cs typeface="+mn-cs"/>
          </a:endParaRPr>
        </a:p>
        <a:p>
          <a:r>
            <a:rPr lang="de-DE" sz="1100" b="0" i="0" baseline="0">
              <a:solidFill>
                <a:schemeClr val="dk1"/>
              </a:solidFill>
              <a:effectLst/>
              <a:latin typeface="+mn-lt"/>
              <a:ea typeface="+mn-ea"/>
              <a:cs typeface="+mn-cs"/>
            </a:rPr>
            <a:t>Unterhalb der Eingabezeilen befindet sich eine Zeile zur </a:t>
          </a:r>
          <a:r>
            <a:rPr lang="de-DE" sz="1100" b="1" i="0" baseline="0">
              <a:solidFill>
                <a:schemeClr val="dk1"/>
              </a:solidFill>
              <a:effectLst/>
              <a:latin typeface="+mn-lt"/>
              <a:ea typeface="+mn-ea"/>
              <a:cs typeface="+mn-cs"/>
            </a:rPr>
            <a:t>Eingabe-Überprüfung</a:t>
          </a:r>
          <a:r>
            <a:rPr lang="de-DE" sz="1100" b="0" i="0" baseline="0">
              <a:solidFill>
                <a:schemeClr val="dk1"/>
              </a:solidFill>
              <a:effectLst/>
              <a:latin typeface="+mn-lt"/>
              <a:ea typeface="+mn-ea"/>
              <a:cs typeface="+mn-cs"/>
            </a:rPr>
            <a:t>, die Ihnen zeigt, ob Ihre Eingaben vollständig sind. Falls Ihnen hier eine </a:t>
          </a:r>
          <a:r>
            <a:rPr lang="de-DE" sz="1100" b="1" i="0" baseline="0">
              <a:solidFill>
                <a:schemeClr val="dk1"/>
              </a:solidFill>
              <a:effectLst/>
              <a:latin typeface="+mn-lt"/>
              <a:ea typeface="+mn-ea"/>
              <a:cs typeface="+mn-cs"/>
            </a:rPr>
            <a:t>Fehlermeldung </a:t>
          </a:r>
          <a:r>
            <a:rPr lang="de-DE" sz="1100" b="0" i="0" baseline="0">
              <a:solidFill>
                <a:schemeClr val="dk1"/>
              </a:solidFill>
              <a:effectLst/>
              <a:latin typeface="+mn-lt"/>
              <a:ea typeface="+mn-ea"/>
              <a:cs typeface="+mn-cs"/>
            </a:rPr>
            <a:t>angezeigt wird, verringern Sie bitte die maximale PV-Erzeugung oder erhöhen Sie den Gesamtverbrauch (weitere Informationen zu diesem spezifischen Fall finden Sie in den Limitationen und in Blatt 2. Annahmen &amp; Berechnung).</a:t>
          </a:r>
          <a:endParaRPr lang="de-DE" sz="1100" b="1" i="0" baseline="0">
            <a:solidFill>
              <a:schemeClr val="dk1"/>
            </a:solidFill>
            <a:effectLst/>
            <a:latin typeface="+mn-lt"/>
            <a:ea typeface="+mn-ea"/>
            <a:cs typeface="+mn-cs"/>
          </a:endParaRPr>
        </a:p>
        <a:p>
          <a:endParaRPr lang="de-DE" sz="1100" b="0" i="0" baseline="0">
            <a:solidFill>
              <a:schemeClr val="dk1"/>
            </a:solidFill>
            <a:effectLst/>
            <a:latin typeface="+mn-lt"/>
            <a:ea typeface="+mn-ea"/>
            <a:cs typeface="+mn-cs"/>
          </a:endParaRPr>
        </a:p>
        <a:p>
          <a:endParaRPr lang="de-DE" sz="1100" b="0" i="0" baseline="0">
            <a:solidFill>
              <a:schemeClr val="dk1"/>
            </a:solidFill>
            <a:effectLst/>
            <a:latin typeface="+mn-lt"/>
            <a:ea typeface="+mn-ea"/>
            <a:cs typeface="+mn-cs"/>
          </a:endParaRPr>
        </a:p>
        <a:p>
          <a:r>
            <a:rPr lang="de-DE" sz="1100" b="0" i="0" baseline="0">
              <a:solidFill>
                <a:schemeClr val="dk1"/>
              </a:solidFill>
              <a:effectLst/>
              <a:latin typeface="+mn-lt"/>
              <a:ea typeface="+mn-ea"/>
              <a:cs typeface="+mn-cs"/>
            </a:rPr>
            <a:t>Im Blatt </a:t>
          </a:r>
          <a:r>
            <a:rPr lang="de-DE" sz="1100" b="1" i="0" baseline="0">
              <a:solidFill>
                <a:schemeClr val="dk1"/>
              </a:solidFill>
              <a:effectLst/>
              <a:latin typeface="+mn-lt"/>
              <a:ea typeface="+mn-ea"/>
              <a:cs typeface="+mn-cs"/>
            </a:rPr>
            <a:t>2. Annahmen &amp; Berechnung </a:t>
          </a:r>
          <a:r>
            <a:rPr lang="de-DE" sz="1100" b="0" i="0" baseline="0">
              <a:solidFill>
                <a:schemeClr val="dk1"/>
              </a:solidFill>
              <a:effectLst/>
              <a:latin typeface="+mn-lt"/>
              <a:ea typeface="+mn-ea"/>
              <a:cs typeface="+mn-cs"/>
            </a:rPr>
            <a:t>finden Sie alle angenommenen Werte, die zur Berechnung in den Formeln genutzt werden und die dazugehörigen Quellen. Diese Werte, z.B. die aktuellen Vergütungssätze für Teileinspeisung, welche sich jährlich ändern, aber auch Annahmen zu laufenden Kosten, können Sie individuell anpassen. Veränderte Werte werden automatisch in den hinterlegten Formeln übernommen.</a:t>
          </a:r>
        </a:p>
        <a:p>
          <a:endParaRPr lang="de-DE" sz="1100" b="0" i="0" baseline="0">
            <a:solidFill>
              <a:schemeClr val="dk1"/>
            </a:solidFill>
            <a:effectLst/>
            <a:latin typeface="+mn-lt"/>
            <a:ea typeface="+mn-ea"/>
            <a:cs typeface="+mn-cs"/>
          </a:endParaRPr>
        </a:p>
        <a:p>
          <a:endParaRPr lang="de-DE" sz="1100" b="0" i="0" baseline="0">
            <a:solidFill>
              <a:schemeClr val="dk1"/>
            </a:solidFill>
            <a:effectLst/>
            <a:latin typeface="+mn-lt"/>
            <a:ea typeface="+mn-ea"/>
            <a:cs typeface="+mn-cs"/>
          </a:endParaRPr>
        </a:p>
        <a:p>
          <a:r>
            <a:rPr lang="de-DE" sz="1100" b="0" i="0" baseline="0">
              <a:solidFill>
                <a:schemeClr val="dk1"/>
              </a:solidFill>
              <a:effectLst/>
              <a:latin typeface="+mn-lt"/>
              <a:ea typeface="+mn-ea"/>
              <a:cs typeface="+mn-cs"/>
            </a:rPr>
            <a:t>Im Blatt </a:t>
          </a:r>
          <a:r>
            <a:rPr lang="de-DE" sz="1100" b="1" i="0" baseline="0">
              <a:solidFill>
                <a:schemeClr val="dk1"/>
              </a:solidFill>
              <a:effectLst/>
              <a:latin typeface="+mn-lt"/>
              <a:ea typeface="+mn-ea"/>
              <a:cs typeface="+mn-cs"/>
            </a:rPr>
            <a:t>3. Ergebnis </a:t>
          </a:r>
          <a:r>
            <a:rPr lang="de-DE" sz="1100" b="0" i="0" baseline="0">
              <a:solidFill>
                <a:schemeClr val="dk1"/>
              </a:solidFill>
              <a:effectLst/>
              <a:latin typeface="+mn-lt"/>
              <a:ea typeface="+mn-ea"/>
              <a:cs typeface="+mn-cs"/>
            </a:rPr>
            <a:t>finden Sie ganz unten schließlich die jährlichen Kosten-Einsparungen, die Sie durch eigens produzierten Solarstrom auf Ihren Flächen erzielen könnten (im Vergleich zum Ist-Zustand). Ist dieser Wert positiv, kann sich eine PV-Anlage auf den betrachteten Flächen und unter den getroffenen Annahmen rentieren. In Blatt 3 sind außerdem alle Erlöse und Kosten, die durch die Anschaffung einer PV-Anlage und deren Nutzung auf den betrachteten Flächen entstehen, aufgeschlüsselt.</a:t>
          </a:r>
        </a:p>
      </xdr:txBody>
    </xdr:sp>
    <xdr:clientData/>
  </xdr:twoCellAnchor>
  <xdr:twoCellAnchor>
    <xdr:from>
      <xdr:col>0</xdr:col>
      <xdr:colOff>777683</xdr:colOff>
      <xdr:row>60</xdr:row>
      <xdr:rowOff>165750</xdr:rowOff>
    </xdr:from>
    <xdr:to>
      <xdr:col>11</xdr:col>
      <xdr:colOff>707314</xdr:colOff>
      <xdr:row>81</xdr:row>
      <xdr:rowOff>82626</xdr:rowOff>
    </xdr:to>
    <xdr:sp macro="" textlink="">
      <xdr:nvSpPr>
        <xdr:cNvPr id="22" name="Textfeld 21">
          <a:hlinkClick xmlns:r="http://schemas.openxmlformats.org/officeDocument/2006/relationships" r:id="rId1"/>
          <a:extLst>
            <a:ext uri="{FF2B5EF4-FFF2-40B4-BE49-F238E27FC236}">
              <a16:creationId xmlns:a16="http://schemas.microsoft.com/office/drawing/2014/main" id="{5AA50C13-4456-4EA8-853B-4065CDE866FC}"/>
            </a:ext>
          </a:extLst>
        </xdr:cNvPr>
        <xdr:cNvSpPr txBox="1"/>
      </xdr:nvSpPr>
      <xdr:spPr>
        <a:xfrm>
          <a:off x="777683" y="9094003"/>
          <a:ext cx="10721571" cy="6159768"/>
        </a:xfrm>
        <a:prstGeom prst="rect">
          <a:avLst/>
        </a:prstGeom>
        <a:solidFill>
          <a:srgbClr val="FFFFD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0" tIns="360000" rIns="540000" bIns="36000" rtlCol="0" anchor="t"/>
        <a:lstStyle/>
        <a:p>
          <a:pPr algn="l"/>
          <a:r>
            <a:rPr lang="de-DE" sz="1400" b="1" i="0" u="none">
              <a:solidFill>
                <a:sysClr val="windowText" lastClr="000000"/>
              </a:solidFill>
            </a:rPr>
            <a:t>Hinweise &amp;</a:t>
          </a:r>
          <a:r>
            <a:rPr lang="de-DE" sz="1400" b="1" i="0" u="none" baseline="0">
              <a:solidFill>
                <a:sysClr val="windowText" lastClr="000000"/>
              </a:solidFill>
            </a:rPr>
            <a:t> Limitationen</a:t>
          </a:r>
        </a:p>
        <a:p>
          <a:pPr algn="l"/>
          <a:endParaRPr lang="de-DE" sz="1200" b="1" i="0" baseline="0">
            <a:solidFill>
              <a:sysClr val="windowText" lastClr="000000"/>
            </a:solidFill>
          </a:endParaRPr>
        </a:p>
        <a:p>
          <a:r>
            <a:rPr lang="de-DE" sz="1100">
              <a:solidFill>
                <a:schemeClr val="dk1"/>
              </a:solidFill>
              <a:effectLst/>
              <a:latin typeface="+mn-lt"/>
              <a:ea typeface="+mn-ea"/>
              <a:cs typeface="+mn-cs"/>
            </a:rPr>
            <a:t>Dieser</a:t>
          </a:r>
          <a:r>
            <a:rPr lang="de-DE" sz="1100" baseline="0">
              <a:solidFill>
                <a:schemeClr val="dk1"/>
              </a:solidFill>
              <a:effectLst/>
              <a:latin typeface="+mn-lt"/>
              <a:ea typeface="+mn-ea"/>
              <a:cs typeface="+mn-cs"/>
            </a:rPr>
            <a:t> Rechner dient der Betrachtung der Kosten und Erlöse einer </a:t>
          </a:r>
          <a:r>
            <a:rPr lang="de-DE" sz="1100">
              <a:solidFill>
                <a:schemeClr val="dk1"/>
              </a:solidFill>
              <a:effectLst/>
              <a:latin typeface="+mn-lt"/>
              <a:ea typeface="+mn-ea"/>
              <a:cs typeface="+mn-cs"/>
            </a:rPr>
            <a:t>PV-Anlage auf Schulen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oder Gebäuden mit ähnlichen Lastgangprofilen. Er eignet sich nicht für Gebäude, deren Hauptstromnutzung außerhalb der Zeiten von circa 07:00 bis 16:00 Uhr liegt. Da</a:t>
          </a:r>
          <a:r>
            <a:rPr lang="de-DE" sz="1100" baseline="0">
              <a:solidFill>
                <a:schemeClr val="dk1"/>
              </a:solidFill>
              <a:effectLst/>
              <a:latin typeface="+mn-lt"/>
              <a:ea typeface="+mn-ea"/>
              <a:cs typeface="+mn-cs"/>
            </a:rPr>
            <a:t> nur begrenzt </a:t>
          </a:r>
          <a:r>
            <a:rPr lang="de-DE" sz="1100">
              <a:solidFill>
                <a:schemeClr val="dk1"/>
              </a:solidFill>
              <a:effectLst/>
              <a:latin typeface="+mn-lt"/>
              <a:ea typeface="+mn-ea"/>
              <a:cs typeface="+mn-cs"/>
            </a:rPr>
            <a:t>Literatur und verfügbare Daten </a:t>
          </a:r>
          <a:r>
            <a:rPr lang="de-DE" sz="1100" baseline="0">
              <a:solidFill>
                <a:schemeClr val="dk1"/>
              </a:solidFill>
              <a:effectLst/>
              <a:latin typeface="+mn-lt"/>
              <a:ea typeface="+mn-ea"/>
              <a:cs typeface="+mn-cs"/>
            </a:rPr>
            <a:t>bezüglich dem Direktverbrauch von mit PV ausgestatteten kommunalen Gebäuden vorliegen, haben wir zur Einschätzung des Direktverbrauchs eine Annäherung entwickelt, </a:t>
          </a:r>
          <a:r>
            <a:rPr lang="de-DE" sz="1100" b="0" i="0">
              <a:solidFill>
                <a:schemeClr val="dk1"/>
              </a:solidFill>
              <a:effectLst/>
              <a:latin typeface="+mn-lt"/>
              <a:ea typeface="+mn-ea"/>
              <a:cs typeface="+mn-cs"/>
            </a:rPr>
            <a:t>die auf der detaillierten Auswertung von gemessenen Lastgangdaten für die Direktverbräuche </a:t>
          </a:r>
          <a:r>
            <a:rPr lang="de-DE" sz="1100" baseline="0">
              <a:solidFill>
                <a:schemeClr val="dk1"/>
              </a:solidFill>
              <a:effectLst/>
              <a:latin typeface="+mn-lt"/>
              <a:ea typeface="+mn-ea"/>
              <a:cs typeface="+mn-cs"/>
            </a:rPr>
            <a:t>von zwei Flächen der Dr.-Friedrich-Chrysander-Schule in Vellahn und vier Flächen der Fritz-Reuter-Schule in Zarrentin basieren. Detailliertere Informationen zu diesem Vorgehen finden Sie im Blatt 2. Annahmen und Berechnung. Welche Bedeutung der Direktverbrauch für die Kostenbetrachtung hat, können Sie weiter unten im Hintergrundwissen nachlesen.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Des</a:t>
          </a:r>
          <a:r>
            <a:rPr lang="de-DE" sz="1100" baseline="0">
              <a:solidFill>
                <a:schemeClr val="dk1"/>
              </a:solidFill>
              <a:effectLst/>
              <a:latin typeface="+mn-lt"/>
              <a:ea typeface="+mn-ea"/>
              <a:cs typeface="+mn-cs"/>
            </a:rPr>
            <a:t> Weiteren sollte </a:t>
          </a:r>
          <a:r>
            <a:rPr lang="de-DE" sz="1100">
              <a:solidFill>
                <a:schemeClr val="dk1"/>
              </a:solidFill>
              <a:effectLst/>
              <a:latin typeface="+mn-lt"/>
              <a:ea typeface="+mn-ea"/>
              <a:cs typeface="+mn-cs"/>
            </a:rPr>
            <a:t>beachtet</a:t>
          </a:r>
          <a:r>
            <a:rPr lang="de-DE" sz="1100" baseline="0">
              <a:solidFill>
                <a:schemeClr val="dk1"/>
              </a:solidFill>
              <a:effectLst/>
              <a:latin typeface="+mn-lt"/>
              <a:ea typeface="+mn-ea"/>
              <a:cs typeface="+mn-cs"/>
            </a:rPr>
            <a:t> werden</a:t>
          </a:r>
          <a:r>
            <a:rPr lang="de-DE" sz="1100">
              <a:solidFill>
                <a:schemeClr val="dk1"/>
              </a:solidFill>
              <a:effectLst/>
              <a:latin typeface="+mn-lt"/>
              <a:ea typeface="+mn-ea"/>
              <a:cs typeface="+mn-cs"/>
            </a:rPr>
            <a:t>, dass die berechneten Zahlen und Daten ausschließlich auf dem ersten Jahr der PV-Anlagennutzung beruhen. Zukünftige Veränderungen, wie etwa Strompreisentwicklungen und sich ändernde EEG-Vergütungssätze können nicht berücksichtigt werden. Ebenso bleibt die potenzielle Reduktion des Erzeugungspotenzials von PV-Modulen über</a:t>
          </a:r>
          <a:r>
            <a:rPr lang="de-DE" sz="1100" baseline="0">
              <a:solidFill>
                <a:schemeClr val="dk1"/>
              </a:solidFill>
              <a:effectLst/>
              <a:latin typeface="+mn-lt"/>
              <a:ea typeface="+mn-ea"/>
              <a:cs typeface="+mn-cs"/>
            </a:rPr>
            <a:t> die</a:t>
          </a:r>
          <a:r>
            <a:rPr lang="de-DE" sz="1100">
              <a:solidFill>
                <a:schemeClr val="dk1"/>
              </a:solidFill>
              <a:effectLst/>
              <a:latin typeface="+mn-lt"/>
              <a:ea typeface="+mn-ea"/>
              <a:cs typeface="+mn-cs"/>
            </a:rPr>
            <a:t> Jahre unberücksichtigt. Ein Leistungsverlust von 10-15 %, je</a:t>
          </a:r>
          <a:r>
            <a:rPr lang="de-DE" sz="1100" baseline="0">
              <a:solidFill>
                <a:schemeClr val="dk1"/>
              </a:solidFill>
              <a:effectLst/>
              <a:latin typeface="+mn-lt"/>
              <a:ea typeface="+mn-ea"/>
              <a:cs typeface="+mn-cs"/>
            </a:rPr>
            <a:t> nach Hersteller und Modulart, </a:t>
          </a:r>
          <a:r>
            <a:rPr lang="de-DE" sz="1100">
              <a:solidFill>
                <a:schemeClr val="dk1"/>
              </a:solidFill>
              <a:effectLst/>
              <a:latin typeface="+mn-lt"/>
              <a:ea typeface="+mn-ea"/>
              <a:cs typeface="+mn-cs"/>
            </a:rPr>
            <a:t>über einen Zeitraum von etwa 20–25 Jahren ist erwartbar (Quelle: </a:t>
          </a:r>
          <a:r>
            <a:rPr lang="de-DE" sz="1100" u="sng">
              <a:solidFill>
                <a:schemeClr val="accent1"/>
              </a:solidFill>
              <a:effectLst/>
              <a:latin typeface="+mn-lt"/>
              <a:ea typeface="+mn-ea"/>
              <a:cs typeface="+mn-cs"/>
            </a:rPr>
            <a:t>solarenenergie.de</a:t>
          </a:r>
          <a:r>
            <a:rPr lang="de-DE" sz="1100">
              <a:solidFill>
                <a:schemeClr val="dk1"/>
              </a:solidFill>
              <a:effectLst/>
              <a:latin typeface="+mn-lt"/>
              <a:ea typeface="+mn-ea"/>
              <a:cs typeface="+mn-cs"/>
            </a:rPr>
            <a:t>) und sollte bei der Planung miteinkalkuliert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Aufgrund begrenzter Literatur und Datenlage wurden für einige Kostenfaktoren Annahmen getroffen und</a:t>
          </a:r>
          <a:r>
            <a:rPr lang="de-DE" sz="1100" baseline="0">
              <a:solidFill>
                <a:schemeClr val="dk1"/>
              </a:solidFill>
              <a:effectLst/>
              <a:latin typeface="+mn-lt"/>
              <a:ea typeface="+mn-ea"/>
              <a:cs typeface="+mn-cs"/>
            </a:rPr>
            <a:t> insbesondere alle laufenden Kosten mit einem Puffer versehen</a:t>
          </a:r>
          <a:r>
            <a:rPr lang="de-DE" sz="1100">
              <a:solidFill>
                <a:schemeClr val="dk1"/>
              </a:solidFill>
              <a:effectLst/>
              <a:latin typeface="+mn-lt"/>
              <a:ea typeface="+mn-ea"/>
              <a:cs typeface="+mn-cs"/>
            </a:rPr>
            <a:t>. Die Ergebnisse können in der Praxis von den hier berechneten Kosten abweichen. Auch wird in diesem Rechner keine Installation eines Stromspeichers</a:t>
          </a:r>
          <a:r>
            <a:rPr lang="de-DE" sz="1100" baseline="0">
              <a:solidFill>
                <a:schemeClr val="dk1"/>
              </a:solidFill>
              <a:effectLst/>
              <a:latin typeface="+mn-lt"/>
              <a:ea typeface="+mn-ea"/>
              <a:cs typeface="+mn-cs"/>
            </a:rPr>
            <a:t> berücksichtigt. </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xdr:txBody>
    </xdr:sp>
    <xdr:clientData/>
  </xdr:twoCellAnchor>
  <xdr:twoCellAnchor>
    <xdr:from>
      <xdr:col>0</xdr:col>
      <xdr:colOff>789229</xdr:colOff>
      <xdr:row>82</xdr:row>
      <xdr:rowOff>54952</xdr:rowOff>
    </xdr:from>
    <xdr:to>
      <xdr:col>11</xdr:col>
      <xdr:colOff>716936</xdr:colOff>
      <xdr:row>160</xdr:row>
      <xdr:rowOff>128221</xdr:rowOff>
    </xdr:to>
    <xdr:sp macro="" textlink="">
      <xdr:nvSpPr>
        <xdr:cNvPr id="23" name="Textfeld 22">
          <a:hlinkClick xmlns:r="http://schemas.openxmlformats.org/officeDocument/2006/relationships" r:id="rId2"/>
          <a:extLst>
            <a:ext uri="{FF2B5EF4-FFF2-40B4-BE49-F238E27FC236}">
              <a16:creationId xmlns:a16="http://schemas.microsoft.com/office/drawing/2014/main" id="{405AE7DC-1DA3-4368-962A-8DB92222E35A}"/>
            </a:ext>
          </a:extLst>
        </xdr:cNvPr>
        <xdr:cNvSpPr txBox="1"/>
      </xdr:nvSpPr>
      <xdr:spPr>
        <a:xfrm>
          <a:off x="789229" y="13723327"/>
          <a:ext cx="10720265" cy="15459807"/>
        </a:xfrm>
        <a:prstGeom prst="rect">
          <a:avLst/>
        </a:prstGeom>
        <a:solidFill>
          <a:srgbClr val="F2F8EE"/>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0000" tIns="360000" rIns="540000" bIns="36000" rtlCol="0" anchor="t"/>
        <a:lstStyle/>
        <a:p>
          <a:pPr algn="l"/>
          <a:r>
            <a:rPr lang="de-DE" sz="1400" b="1" i="0" u="none">
              <a:solidFill>
                <a:sysClr val="windowText" lastClr="000000"/>
              </a:solidFill>
            </a:rPr>
            <a:t>Hintergrundwissen zur Kostenbetrachtung einer PV-Anlage</a:t>
          </a:r>
          <a:endParaRPr lang="de-DE" sz="1400" b="1" i="0" u="none" baseline="0">
            <a:solidFill>
              <a:sysClr val="windowText" lastClr="000000"/>
            </a:solidFill>
          </a:endParaRPr>
        </a:p>
        <a:p>
          <a:pPr algn="l"/>
          <a:endParaRPr lang="de-DE" sz="1200" b="1" i="0" baseline="0">
            <a:solidFill>
              <a:sysClr val="windowText" lastClr="000000"/>
            </a:solidFill>
          </a:endParaRPr>
        </a:p>
        <a:p>
          <a:r>
            <a:rPr lang="de-DE" sz="1100">
              <a:solidFill>
                <a:schemeClr val="dk1"/>
              </a:solidFill>
              <a:effectLst/>
              <a:latin typeface="+mn-lt"/>
              <a:ea typeface="+mn-ea"/>
              <a:cs typeface="+mn-cs"/>
            </a:rPr>
            <a:t>Um</a:t>
          </a:r>
          <a:r>
            <a:rPr lang="de-DE" sz="1100" baseline="0">
              <a:solidFill>
                <a:schemeClr val="dk1"/>
              </a:solidFill>
              <a:effectLst/>
              <a:latin typeface="+mn-lt"/>
              <a:ea typeface="+mn-ea"/>
              <a:cs typeface="+mn-cs"/>
            </a:rPr>
            <a:t> sich für oder gegen eine </a:t>
          </a:r>
          <a:r>
            <a:rPr lang="de-DE" sz="1100">
              <a:solidFill>
                <a:schemeClr val="dk1"/>
              </a:solidFill>
              <a:effectLst/>
              <a:latin typeface="+mn-lt"/>
              <a:ea typeface="+mn-ea"/>
              <a:cs typeface="+mn-cs"/>
            </a:rPr>
            <a:t>PV-Anlage zu entscheiden, ist</a:t>
          </a:r>
          <a:r>
            <a:rPr lang="de-DE" sz="1100" baseline="0">
              <a:solidFill>
                <a:schemeClr val="dk1"/>
              </a:solidFill>
              <a:effectLst/>
              <a:latin typeface="+mn-lt"/>
              <a:ea typeface="+mn-ea"/>
              <a:cs typeface="+mn-cs"/>
            </a:rPr>
            <a:t> es unbedingt ratsam, eine Kostenbetrachtung einer potenziellen PV-Anlage durchzuführen. Dabei </a:t>
          </a:r>
          <a:r>
            <a:rPr lang="de-DE" sz="1100">
              <a:solidFill>
                <a:schemeClr val="dk1"/>
              </a:solidFill>
              <a:effectLst/>
              <a:latin typeface="+mn-lt"/>
              <a:ea typeface="+mn-ea"/>
              <a:cs typeface="+mn-cs"/>
            </a:rPr>
            <a:t>werden zwei Faktore</a:t>
          </a:r>
          <a:r>
            <a:rPr lang="de-DE" sz="1100" baseline="0">
              <a:solidFill>
                <a:schemeClr val="dk1"/>
              </a:solidFill>
              <a:effectLst/>
              <a:latin typeface="+mn-lt"/>
              <a:ea typeface="+mn-ea"/>
              <a:cs typeface="+mn-cs"/>
            </a:rPr>
            <a:t>n betrachtet</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die jährlichen Kosten</a:t>
          </a:r>
          <a:r>
            <a:rPr lang="de-DE" sz="1100">
              <a:solidFill>
                <a:schemeClr val="dk1"/>
              </a:solidFill>
              <a:effectLst/>
              <a:latin typeface="+mn-lt"/>
              <a:ea typeface="+mn-ea"/>
              <a:cs typeface="+mn-cs"/>
            </a:rPr>
            <a:t>, die durch eine PV-Anlage und deren Nutzung entstehen und </a:t>
          </a:r>
          <a:r>
            <a:rPr lang="de-DE" sz="1100" b="1">
              <a:solidFill>
                <a:schemeClr val="dk1"/>
              </a:solidFill>
              <a:effectLst/>
              <a:latin typeface="+mn-lt"/>
              <a:ea typeface="+mn-ea"/>
              <a:cs typeface="+mn-cs"/>
            </a:rPr>
            <a:t>die jährlichen Erlöse</a:t>
          </a:r>
          <a:r>
            <a:rPr lang="de-DE" sz="1100">
              <a:solidFill>
                <a:schemeClr val="dk1"/>
              </a:solidFill>
              <a:effectLst/>
              <a:latin typeface="+mn-lt"/>
              <a:ea typeface="+mn-ea"/>
              <a:cs typeface="+mn-cs"/>
            </a:rPr>
            <a:t>, die eine PV-Anlage und deren Nutzung generieren</a:t>
          </a:r>
          <a:r>
            <a:rPr lang="de-DE" sz="1100" baseline="0">
              <a:solidFill>
                <a:schemeClr val="dk1"/>
              </a:solidFill>
              <a:effectLst/>
              <a:latin typeface="+mn-lt"/>
              <a:ea typeface="+mn-ea"/>
              <a:cs typeface="+mn-cs"/>
            </a:rPr>
            <a:t>. Da die Lebensdauer einer PV-Anlage durchschnittlich bei etwa 25 Jahren liegt, sollte man von einem Betrachtungszeitraum von mindestens 20 Jahren ausgehen.</a:t>
          </a:r>
          <a:r>
            <a:rPr lang="de-DE" sz="1100">
              <a:solidFill>
                <a:schemeClr val="dk1"/>
              </a:solidFill>
              <a:effectLst/>
              <a:latin typeface="+mn-lt"/>
              <a:ea typeface="+mn-ea"/>
              <a:cs typeface="+mn-cs"/>
            </a:rPr>
            <a:t> </a:t>
          </a:r>
        </a:p>
        <a:p>
          <a:endParaRPr lang="de-DE" sz="1200">
            <a:solidFill>
              <a:schemeClr val="dk1"/>
            </a:solidFill>
            <a:effectLst/>
            <a:latin typeface="+mn-lt"/>
            <a:ea typeface="+mn-ea"/>
            <a:cs typeface="+mn-cs"/>
          </a:endParaRPr>
        </a:p>
        <a:p>
          <a:r>
            <a:rPr lang="de-DE" sz="1400" b="1" i="1">
              <a:solidFill>
                <a:schemeClr val="dk1"/>
              </a:solidFill>
              <a:effectLst/>
              <a:latin typeface="+mn-lt"/>
              <a:ea typeface="+mn-ea"/>
              <a:cs typeface="+mn-cs"/>
            </a:rPr>
            <a:t>Erlöse durch</a:t>
          </a:r>
          <a:r>
            <a:rPr lang="de-DE" sz="1400" b="1" i="1" baseline="0">
              <a:solidFill>
                <a:schemeClr val="dk1"/>
              </a:solidFill>
              <a:effectLst/>
              <a:latin typeface="+mn-lt"/>
              <a:ea typeface="+mn-ea"/>
              <a:cs typeface="+mn-cs"/>
            </a:rPr>
            <a:t> eine PV-Anlage</a:t>
          </a:r>
          <a:br>
            <a:rPr lang="de-DE" sz="1200">
              <a:solidFill>
                <a:schemeClr val="dk1"/>
              </a:solidFill>
              <a:effectLst/>
              <a:latin typeface="+mn-lt"/>
              <a:ea typeface="+mn-ea"/>
              <a:cs typeface="+mn-cs"/>
            </a:rPr>
          </a:br>
          <a:br>
            <a:rPr lang="de-DE" sz="1200">
              <a:solidFill>
                <a:schemeClr val="dk1"/>
              </a:solidFill>
              <a:effectLst/>
              <a:latin typeface="+mn-lt"/>
              <a:ea typeface="+mn-ea"/>
              <a:cs typeface="+mn-cs"/>
            </a:rPr>
          </a:br>
          <a:r>
            <a:rPr lang="de-DE" sz="1100">
              <a:solidFill>
                <a:schemeClr val="dk1"/>
              </a:solidFill>
              <a:effectLst/>
              <a:latin typeface="+mn-lt"/>
              <a:ea typeface="+mn-ea"/>
              <a:cs typeface="+mn-cs"/>
            </a:rPr>
            <a:t>Erlöse durch das Nutzen unserer PV-Anlage werden </a:t>
          </a:r>
          <a:r>
            <a:rPr kumimoji="0" lang="de-DE" sz="1100" b="0" i="0" u="none" strike="noStrike" kern="0" cap="none" spc="0" normalizeH="0" baseline="0" noProof="0">
              <a:ln>
                <a:noFill/>
              </a:ln>
              <a:solidFill>
                <a:prstClr val="black"/>
              </a:solidFill>
              <a:effectLst/>
              <a:uLnTx/>
              <a:uFillTx/>
              <a:latin typeface="+mn-lt"/>
              <a:ea typeface="+mn-ea"/>
              <a:cs typeface="+mn-cs"/>
            </a:rPr>
            <a:t>zum Einen durch </a:t>
          </a:r>
          <a:r>
            <a:rPr lang="de-DE" sz="1100" b="0">
              <a:solidFill>
                <a:schemeClr val="dk1"/>
              </a:solidFill>
              <a:effectLst/>
              <a:latin typeface="+mn-lt"/>
              <a:ea typeface="+mn-ea"/>
              <a:cs typeface="+mn-cs"/>
            </a:rPr>
            <a:t>das </a:t>
          </a:r>
          <a:r>
            <a:rPr lang="de-DE" sz="1100" b="1">
              <a:solidFill>
                <a:schemeClr val="dk1"/>
              </a:solidFill>
              <a:effectLst/>
              <a:latin typeface="+mn-lt"/>
              <a:ea typeface="+mn-ea"/>
              <a:cs typeface="+mn-cs"/>
            </a:rPr>
            <a:t>Einsparen von Stromkosten </a:t>
          </a:r>
          <a:r>
            <a:rPr lang="de-DE" sz="1100" b="0">
              <a:solidFill>
                <a:schemeClr val="dk1"/>
              </a:solidFill>
              <a:effectLst/>
              <a:latin typeface="+mn-lt"/>
              <a:ea typeface="+mn-ea"/>
              <a:cs typeface="+mn-cs"/>
            </a:rPr>
            <a:t>generiert </a:t>
          </a:r>
          <a:r>
            <a:rPr lang="de-DE" sz="1100">
              <a:solidFill>
                <a:schemeClr val="dk1"/>
              </a:solidFill>
              <a:effectLst/>
              <a:latin typeface="+mn-lt"/>
              <a:ea typeface="+mn-ea"/>
              <a:cs typeface="+mn-cs"/>
            </a:rPr>
            <a:t>und zum anderen durch </a:t>
          </a:r>
          <a:r>
            <a:rPr lang="de-DE" sz="1100" b="0">
              <a:solidFill>
                <a:schemeClr val="dk1"/>
              </a:solidFill>
              <a:effectLst/>
              <a:latin typeface="+mn-lt"/>
              <a:ea typeface="+mn-ea"/>
              <a:cs typeface="+mn-cs"/>
            </a:rPr>
            <a:t>die </a:t>
          </a:r>
          <a:r>
            <a:rPr lang="de-DE" sz="1100" b="1">
              <a:solidFill>
                <a:schemeClr val="dk1"/>
              </a:solidFill>
              <a:effectLst/>
              <a:latin typeface="+mn-lt"/>
              <a:ea typeface="+mn-ea"/>
              <a:cs typeface="+mn-cs"/>
            </a:rPr>
            <a:t>Vergütung der Überschusseinspeisung</a:t>
          </a:r>
          <a:r>
            <a:rPr lang="de-DE" sz="1100">
              <a:solidFill>
                <a:schemeClr val="dk1"/>
              </a:solidFill>
              <a:effectLst/>
              <a:latin typeface="+mn-lt"/>
              <a:ea typeface="+mn-ea"/>
              <a:cs typeface="+mn-cs"/>
            </a:rPr>
            <a:t> nach dem Erneuerbare</a:t>
          </a:r>
          <a:r>
            <a:rPr lang="de-DE" sz="1100" baseline="0">
              <a:solidFill>
                <a:schemeClr val="dk1"/>
              </a:solidFill>
              <a:effectLst/>
              <a:latin typeface="+mn-lt"/>
              <a:ea typeface="+mn-ea"/>
              <a:cs typeface="+mn-cs"/>
            </a:rPr>
            <a:t>-</a:t>
          </a:r>
          <a:r>
            <a:rPr lang="de-DE" sz="1100">
              <a:solidFill>
                <a:schemeClr val="dk1"/>
              </a:solidFill>
              <a:effectLst/>
              <a:latin typeface="+mn-lt"/>
              <a:ea typeface="+mn-ea"/>
              <a:cs typeface="+mn-cs"/>
            </a:rPr>
            <a:t>Energien-Gesetz (EEG). Nachfolgend werden </a:t>
          </a:r>
          <a:r>
            <a:rPr lang="de-DE" sz="1100" baseline="0">
              <a:solidFill>
                <a:schemeClr val="dk1"/>
              </a:solidFill>
              <a:effectLst/>
              <a:latin typeface="+mn-lt"/>
              <a:ea typeface="+mn-ea"/>
              <a:cs typeface="+mn-cs"/>
            </a:rPr>
            <a:t>beide Faktoren genauer erklärt.</a:t>
          </a:r>
        </a:p>
        <a:p>
          <a:endParaRPr lang="de-DE" sz="1100" baseline="0">
            <a:solidFill>
              <a:schemeClr val="dk1"/>
            </a:solidFill>
            <a:effectLst/>
            <a:latin typeface="+mn-lt"/>
            <a:ea typeface="+mn-ea"/>
            <a:cs typeface="+mn-cs"/>
          </a:endParaRPr>
        </a:p>
        <a:p>
          <a:r>
            <a:rPr lang="de-DE" sz="1200" b="1" i="1" baseline="0">
              <a:solidFill>
                <a:schemeClr val="dk1"/>
              </a:solidFill>
              <a:effectLst/>
              <a:latin typeface="+mn-lt"/>
              <a:ea typeface="+mn-ea"/>
              <a:cs typeface="+mn-cs"/>
            </a:rPr>
            <a:t>Einsparen von Stromkosten</a:t>
          </a:r>
          <a:endParaRPr lang="de-DE" sz="1200" b="1" i="1">
            <a:solidFill>
              <a:schemeClr val="dk1"/>
            </a:solidFill>
            <a:effectLst/>
            <a:latin typeface="+mn-lt"/>
            <a:ea typeface="+mn-ea"/>
            <a:cs typeface="+mn-cs"/>
          </a:endParaRPr>
        </a:p>
        <a:p>
          <a:endParaRPr lang="de-DE" sz="1200">
            <a:effectLst/>
          </a:endParaRPr>
        </a:p>
        <a:p>
          <a:r>
            <a:rPr lang="de-DE" sz="1100">
              <a:solidFill>
                <a:schemeClr val="dk1"/>
              </a:solidFill>
              <a:effectLst/>
              <a:latin typeface="+mn-lt"/>
              <a:ea typeface="+mn-ea"/>
              <a:cs typeface="+mn-cs"/>
            </a:rPr>
            <a:t>Um Strom in Ihrem Gebäude zu beziehen, zahlen Sie an Ihren Stromanbieter einen festen Stromkostenbetrag pro Kilowattstunde (kWh). Dieser wird meistens in Cent pro kWh angegeben. Installieren Sie nun ein PV-Anlage auf oder an Ihrem Gebäude, können Sie einen Teil Ihres Strombedarfs durch eigens erzeugten Strom decken. Somit sparen Sie also Stromkosten, denn im besten Fall beziehen Sie nur noch einen Teil des Energiebedarfs aus dem öffentlichen Netz.</a:t>
          </a:r>
        </a:p>
        <a:p>
          <a:endParaRPr lang="de-DE" sz="1100">
            <a:effectLst/>
          </a:endParaRPr>
        </a:p>
        <a:p>
          <a:r>
            <a:rPr lang="de-DE" sz="1100">
              <a:solidFill>
                <a:schemeClr val="dk1"/>
              </a:solidFill>
              <a:effectLst/>
              <a:latin typeface="+mn-lt"/>
              <a:ea typeface="+mn-ea"/>
              <a:cs typeface="+mn-cs"/>
            </a:rPr>
            <a:t>Um herauszufinden, wie viel Stromkosten durch eine PV-Anlage eingespart werden können, müssen folgende Fragen betrachtet</a:t>
          </a:r>
          <a:r>
            <a:rPr lang="de-DE" sz="1100" baseline="0">
              <a:solidFill>
                <a:schemeClr val="dk1"/>
              </a:solidFill>
              <a:effectLst/>
              <a:latin typeface="+mn-lt"/>
              <a:ea typeface="+mn-ea"/>
              <a:cs typeface="+mn-cs"/>
            </a:rPr>
            <a:t> werden</a:t>
          </a:r>
          <a:r>
            <a:rPr lang="de-DE" sz="1100">
              <a:solidFill>
                <a:schemeClr val="dk1"/>
              </a:solidFill>
              <a:effectLst/>
              <a:latin typeface="+mn-lt"/>
              <a:ea typeface="+mn-ea"/>
              <a:cs typeface="+mn-cs"/>
            </a:rPr>
            <a:t>: </a:t>
          </a:r>
        </a:p>
        <a:p>
          <a:endParaRPr lang="de-DE" sz="400">
            <a:solidFill>
              <a:schemeClr val="dk1"/>
            </a:solidFill>
            <a:effectLst/>
            <a:latin typeface="+mn-lt"/>
            <a:ea typeface="+mn-ea"/>
            <a:cs typeface="+mn-cs"/>
          </a:endParaRPr>
        </a:p>
        <a:p>
          <a:r>
            <a:rPr lang="de-DE" sz="1100" b="0" i="1">
              <a:solidFill>
                <a:schemeClr val="dk1"/>
              </a:solidFill>
              <a:effectLst/>
              <a:latin typeface="+mn-lt"/>
              <a:ea typeface="+mn-ea"/>
              <a:cs typeface="+mn-cs"/>
            </a:rPr>
            <a:t>Wie viel Strom wird im Gebäude verbraucht? </a:t>
          </a:r>
        </a:p>
        <a:p>
          <a:r>
            <a:rPr lang="de-DE" sz="1100" b="0" i="1">
              <a:solidFill>
                <a:schemeClr val="dk1"/>
              </a:solidFill>
              <a:effectLst/>
              <a:latin typeface="+mn-lt"/>
              <a:ea typeface="+mn-ea"/>
              <a:cs typeface="+mn-cs"/>
            </a:rPr>
            <a:t>Wie viel Strom wird die installierte PV-Anlage im besten und im schlechtesten Fall erzeugen können? </a:t>
          </a:r>
        </a:p>
        <a:p>
          <a:r>
            <a:rPr lang="de-DE" sz="1100" b="0" i="1">
              <a:solidFill>
                <a:schemeClr val="dk1"/>
              </a:solidFill>
              <a:effectLst/>
              <a:latin typeface="+mn-lt"/>
              <a:ea typeface="+mn-ea"/>
              <a:cs typeface="+mn-cs"/>
            </a:rPr>
            <a:t>Wie viel des erzeugten Stroms kann im Gebäude auch wirklich genutzt werden, wie hoch ist also</a:t>
          </a:r>
          <a:r>
            <a:rPr lang="de-DE" sz="1100" b="0" i="1" baseline="0">
              <a:solidFill>
                <a:schemeClr val="dk1"/>
              </a:solidFill>
              <a:effectLst/>
              <a:latin typeface="+mn-lt"/>
              <a:ea typeface="+mn-ea"/>
              <a:cs typeface="+mn-cs"/>
            </a:rPr>
            <a:t> der </a:t>
          </a:r>
          <a:r>
            <a:rPr lang="de-DE" sz="1100" b="0" i="1">
              <a:solidFill>
                <a:schemeClr val="dk1"/>
              </a:solidFill>
              <a:effectLst/>
              <a:latin typeface="+mn-lt"/>
              <a:ea typeface="+mn-ea"/>
              <a:cs typeface="+mn-cs"/>
            </a:rPr>
            <a:t>Direktverbrauch?</a:t>
          </a:r>
        </a:p>
        <a:p>
          <a:endParaRPr lang="de-DE" sz="1100">
            <a:effectLst/>
          </a:endParaRPr>
        </a:p>
        <a:p>
          <a:r>
            <a:rPr lang="de-DE" sz="1100">
              <a:solidFill>
                <a:schemeClr val="dk1"/>
              </a:solidFill>
              <a:effectLst/>
              <a:latin typeface="+mn-lt"/>
              <a:ea typeface="+mn-ea"/>
              <a:cs typeface="+mn-cs"/>
            </a:rPr>
            <a:t>Um herauszufinden, welches Potenzial ein Gebäude zur Produktion von Solarstrom hat, müssen wir eine sogenannte </a:t>
          </a:r>
          <a:r>
            <a:rPr lang="de-DE" sz="1100" b="1">
              <a:solidFill>
                <a:schemeClr val="dk1"/>
              </a:solidFill>
              <a:effectLst/>
              <a:latin typeface="+mn-lt"/>
              <a:ea typeface="+mn-ea"/>
              <a:cs typeface="+mn-cs"/>
            </a:rPr>
            <a:t>Potenzialanalyse</a:t>
          </a:r>
          <a:r>
            <a:rPr lang="de-DE" sz="1100">
              <a:solidFill>
                <a:schemeClr val="dk1"/>
              </a:solidFill>
              <a:effectLst/>
              <a:latin typeface="+mn-lt"/>
              <a:ea typeface="+mn-ea"/>
              <a:cs typeface="+mn-cs"/>
            </a:rPr>
            <a:t> durchführen. Einen ähnlich wie diesen aufgebauten Potenzialanalyse-Rechner,</a:t>
          </a:r>
          <a:r>
            <a:rPr lang="de-DE" sz="1100" baseline="0">
              <a:solidFill>
                <a:schemeClr val="dk1"/>
              </a:solidFill>
              <a:effectLst/>
              <a:latin typeface="+mn-lt"/>
              <a:ea typeface="+mn-ea"/>
              <a:cs typeface="+mn-cs"/>
            </a:rPr>
            <a:t> inklusive</a:t>
          </a:r>
          <a:r>
            <a:rPr lang="de-DE" sz="1100">
              <a:solidFill>
                <a:schemeClr val="dk1"/>
              </a:solidFill>
              <a:effectLst/>
              <a:latin typeface="+mn-lt"/>
              <a:ea typeface="+mn-ea"/>
              <a:cs typeface="+mn-cs"/>
            </a:rPr>
            <a:t> Schritt-für-Schritt-Anleitung,</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haben wir für diesen Zweck entwickelt (siehe Website des Bio.re-na Projektes).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Damit können Sie herausfinden, wie viel Solarstrom</a:t>
          </a:r>
          <a:r>
            <a:rPr lang="de-DE" sz="1100" baseline="0">
              <a:solidFill>
                <a:schemeClr val="dk1"/>
              </a:solidFill>
              <a:effectLst/>
              <a:latin typeface="+mn-lt"/>
              <a:ea typeface="+mn-ea"/>
              <a:cs typeface="+mn-cs"/>
            </a:rPr>
            <a:t> auf einer Fläche erzeugt werden kann und somit </a:t>
          </a:r>
          <a:r>
            <a:rPr lang="de-DE" sz="1100">
              <a:solidFill>
                <a:schemeClr val="dk1"/>
              </a:solidFill>
              <a:effectLst/>
              <a:latin typeface="+mn-lt"/>
              <a:ea typeface="+mn-ea"/>
              <a:cs typeface="+mn-cs"/>
            </a:rPr>
            <a:t>grundsätzlich überprüfen, ob der jährliche </a:t>
          </a:r>
          <a:r>
            <a:rPr lang="de-DE" sz="1100" b="1">
              <a:solidFill>
                <a:schemeClr val="dk1"/>
              </a:solidFill>
              <a:effectLst/>
              <a:latin typeface="+mn-lt"/>
              <a:ea typeface="+mn-ea"/>
              <a:cs typeface="+mn-cs"/>
            </a:rPr>
            <a:t>Gesamtstrombedarf</a:t>
          </a:r>
          <a:r>
            <a:rPr lang="de-DE" sz="1100">
              <a:solidFill>
                <a:schemeClr val="dk1"/>
              </a:solidFill>
              <a:effectLst/>
              <a:latin typeface="+mn-lt"/>
              <a:ea typeface="+mn-ea"/>
              <a:cs typeface="+mn-cs"/>
            </a:rPr>
            <a:t> im Gebäude theoretisch gedeckt werden könnte. Dieser Vergleich reicht jedoch nicht aus, um sich für oder gegen eine PV-Anlage zu entscheiden. Die</a:t>
          </a:r>
          <a:r>
            <a:rPr lang="de-DE" sz="1100" baseline="0">
              <a:solidFill>
                <a:schemeClr val="dk1"/>
              </a:solidFill>
              <a:effectLst/>
              <a:latin typeface="+mn-lt"/>
              <a:ea typeface="+mn-ea"/>
              <a:cs typeface="+mn-cs"/>
            </a:rPr>
            <a:t> potenziell erzeugbare Menge Strom sagt nämlich noch nichts darüber aus, wie viel Strom am Ende auch direkt im Gebäude genutzt werden kann. </a:t>
          </a:r>
        </a:p>
        <a:p>
          <a:endParaRPr lang="de-DE" sz="1100" baseline="0">
            <a:solidFill>
              <a:schemeClr val="dk1"/>
            </a:solidFill>
            <a:effectLst/>
            <a:latin typeface="+mn-lt"/>
            <a:ea typeface="+mn-ea"/>
            <a:cs typeface="+mn-cs"/>
          </a:endParaRPr>
        </a:p>
        <a:p>
          <a:r>
            <a:rPr lang="de-DE" sz="1100">
              <a:solidFill>
                <a:schemeClr val="dk1"/>
              </a:solidFill>
              <a:effectLst/>
              <a:latin typeface="+mn-lt"/>
              <a:ea typeface="+mn-ea"/>
              <a:cs typeface="+mn-cs"/>
            </a:rPr>
            <a:t>Die</a:t>
          </a:r>
          <a:r>
            <a:rPr lang="de-DE" sz="1100" baseline="0">
              <a:solidFill>
                <a:schemeClr val="dk1"/>
              </a:solidFill>
              <a:effectLst/>
              <a:latin typeface="+mn-lt"/>
              <a:ea typeface="+mn-ea"/>
              <a:cs typeface="+mn-cs"/>
            </a:rPr>
            <a:t> Höhe des </a:t>
          </a:r>
          <a:r>
            <a:rPr lang="de-DE" sz="1100" b="1" baseline="0">
              <a:solidFill>
                <a:schemeClr val="dk1"/>
              </a:solidFill>
              <a:effectLst/>
              <a:latin typeface="+mn-lt"/>
              <a:ea typeface="+mn-ea"/>
              <a:cs typeface="+mn-cs"/>
            </a:rPr>
            <a:t>Direktverbrauchs</a:t>
          </a:r>
          <a:r>
            <a:rPr lang="de-DE" sz="1100" baseline="0">
              <a:solidFill>
                <a:schemeClr val="dk1"/>
              </a:solidFill>
              <a:effectLst/>
              <a:latin typeface="+mn-lt"/>
              <a:ea typeface="+mn-ea"/>
              <a:cs typeface="+mn-cs"/>
            </a:rPr>
            <a:t> hängt von unterschiedlichen Faktoren ab. </a:t>
          </a:r>
          <a:r>
            <a:rPr lang="de-DE" sz="1100">
              <a:solidFill>
                <a:schemeClr val="dk1"/>
              </a:solidFill>
              <a:effectLst/>
              <a:latin typeface="+mn-lt"/>
              <a:ea typeface="+mn-ea"/>
              <a:cs typeface="+mn-cs"/>
            </a:rPr>
            <a:t>Strom, der mithilfe einer PV-Anlage erzeugt</a:t>
          </a:r>
          <a:r>
            <a:rPr lang="de-DE" sz="1100" baseline="0">
              <a:solidFill>
                <a:schemeClr val="dk1"/>
              </a:solidFill>
              <a:effectLst/>
              <a:latin typeface="+mn-lt"/>
              <a:ea typeface="+mn-ea"/>
              <a:cs typeface="+mn-cs"/>
            </a:rPr>
            <a:t> wird</a:t>
          </a:r>
          <a:r>
            <a:rPr lang="de-DE" sz="1100">
              <a:solidFill>
                <a:schemeClr val="dk1"/>
              </a:solidFill>
              <a:effectLst/>
              <a:latin typeface="+mn-lt"/>
              <a:ea typeface="+mn-ea"/>
              <a:cs typeface="+mn-cs"/>
            </a:rPr>
            <a:t>, kann nur in dem Moment genutzt werden, wo er produziert wird (</a:t>
          </a:r>
          <a:r>
            <a:rPr lang="de-DE" sz="1100">
              <a:solidFill>
                <a:sysClr val="windowText" lastClr="000000"/>
              </a:solidFill>
              <a:effectLst/>
              <a:latin typeface="+mn-lt"/>
              <a:ea typeface="+mn-ea"/>
              <a:cs typeface="+mn-cs"/>
            </a:rPr>
            <a:t>es sei denn, ein Speicher wird bei der Planung mitgedacht</a:t>
          </a:r>
          <a:r>
            <a:rPr lang="de-DE" sz="1100">
              <a:solidFill>
                <a:schemeClr val="dk1"/>
              </a:solidFill>
              <a:effectLst/>
              <a:latin typeface="+mn-lt"/>
              <a:ea typeface="+mn-ea"/>
              <a:cs typeface="+mn-cs"/>
            </a:rPr>
            <a:t>). Das heißt, tagsüber, wenn die Sonne scheint, können Sie durch</a:t>
          </a:r>
          <a:r>
            <a:rPr lang="de-DE" sz="1100" baseline="0">
              <a:solidFill>
                <a:schemeClr val="dk1"/>
              </a:solidFill>
              <a:effectLst/>
              <a:latin typeface="+mn-lt"/>
              <a:ea typeface="+mn-ea"/>
              <a:cs typeface="+mn-cs"/>
            </a:rPr>
            <a:t> Ihre PV-Anlage </a:t>
          </a:r>
          <a:r>
            <a:rPr lang="de-DE" sz="1100">
              <a:solidFill>
                <a:schemeClr val="dk1"/>
              </a:solidFill>
              <a:effectLst/>
              <a:latin typeface="+mn-lt"/>
              <a:ea typeface="+mn-ea"/>
              <a:cs typeface="+mn-cs"/>
            </a:rPr>
            <a:t>theoretisch einen hohen Anteil des Strombedarfs im Gebäude decken. Voraussetzung dafür ist, dass in diesem Zeitraum überhaupt Strom im Gebäude verbraucht wird. Wird im</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Gebäude tagsüber wenig bis gar kein Strom verbraucht, weil es </a:t>
          </a:r>
          <a:r>
            <a:rPr lang="de-DE" sz="1100" baseline="0">
              <a:solidFill>
                <a:schemeClr val="dk1"/>
              </a:solidFill>
              <a:effectLst/>
              <a:latin typeface="+mn-lt"/>
              <a:ea typeface="+mn-ea"/>
              <a:cs typeface="+mn-cs"/>
            </a:rPr>
            <a:t>zum Beispiel nur am Abend genutzt wird</a:t>
          </a:r>
          <a:r>
            <a:rPr lang="de-DE" sz="1100">
              <a:solidFill>
                <a:schemeClr val="dk1"/>
              </a:solidFill>
              <a:effectLst/>
              <a:latin typeface="+mn-lt"/>
              <a:ea typeface="+mn-ea"/>
              <a:cs typeface="+mn-cs"/>
            </a:rPr>
            <a:t>, geht der größte Teil des erzeugten Stroms ins öffentliche Netz und es muss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weiterhin ein hoher Anteil über den Stromversorger</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bezogen und finanziert werden. </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Um herauszufinden, wie viel des potenziell erzeugten Stroms über das gesamte Jahr betrachtet also wirklich genutzt werden kann, sollte</a:t>
          </a:r>
          <a:r>
            <a:rPr lang="de-DE" sz="1100" baseline="0">
              <a:solidFill>
                <a:schemeClr val="dk1"/>
              </a:solidFill>
              <a:effectLst/>
              <a:latin typeface="+mn-lt"/>
              <a:ea typeface="+mn-ea"/>
              <a:cs typeface="+mn-cs"/>
            </a:rPr>
            <a:t> man sich</a:t>
          </a:r>
          <a:r>
            <a:rPr lang="de-DE" sz="1100">
              <a:solidFill>
                <a:schemeClr val="dk1"/>
              </a:solidFill>
              <a:effectLst/>
              <a:latin typeface="+mn-lt"/>
              <a:ea typeface="+mn-ea"/>
              <a:cs typeface="+mn-cs"/>
            </a:rPr>
            <a:t> einen Überblick über die Tages- und Nachtzeiten verschaffen, in denen im Gebäude besonders viel Strom verbraucht wird. </a:t>
          </a:r>
          <a:r>
            <a:rPr kumimoji="0" lang="de-DE" sz="1100" b="0" i="0" u="none" strike="noStrike" kern="0" cap="none" spc="0" normalizeH="0" baseline="0" noProof="0">
              <a:ln>
                <a:noFill/>
              </a:ln>
              <a:solidFill>
                <a:prstClr val="black"/>
              </a:solidFill>
              <a:effectLst/>
              <a:uLnTx/>
              <a:uFillTx/>
              <a:latin typeface="+mn-lt"/>
              <a:ea typeface="+mn-ea"/>
              <a:cs typeface="+mn-cs"/>
            </a:rPr>
            <a:t>In einer Schule wird zum Beispiel viel Strom tagsüber zwischen 07:00 und 16:00 Uhr verbraucht, während ein Konzerthaus eher am Abend genutzt wird. </a:t>
          </a:r>
          <a:r>
            <a:rPr lang="de-DE" sz="1100">
              <a:solidFill>
                <a:schemeClr val="dk1"/>
              </a:solidFill>
              <a:effectLst/>
              <a:latin typeface="+mn-lt"/>
              <a:ea typeface="+mn-ea"/>
              <a:cs typeface="+mn-cs"/>
            </a:rPr>
            <a:t>Diese Übersichten nennt man auch </a:t>
          </a:r>
          <a:r>
            <a:rPr lang="de-DE" sz="1100" b="1">
              <a:solidFill>
                <a:schemeClr val="dk1"/>
              </a:solidFill>
              <a:effectLst/>
              <a:latin typeface="+mn-lt"/>
              <a:ea typeface="+mn-ea"/>
              <a:cs typeface="+mn-cs"/>
            </a:rPr>
            <a:t>Lastgangprofile </a:t>
          </a:r>
          <a:r>
            <a:rPr lang="de-DE" sz="1100" b="0">
              <a:solidFill>
                <a:schemeClr val="dk1"/>
              </a:solidFill>
              <a:effectLst/>
              <a:latin typeface="+mn-lt"/>
              <a:ea typeface="+mn-ea"/>
              <a:cs typeface="+mn-cs"/>
            </a:rPr>
            <a:t>und lassen sich mithilfe eines </a:t>
          </a:r>
          <a:r>
            <a:rPr lang="de-DE" sz="1100" b="1">
              <a:solidFill>
                <a:schemeClr val="dk1"/>
              </a:solidFill>
              <a:effectLst/>
              <a:latin typeface="+mn-lt"/>
              <a:ea typeface="+mn-ea"/>
              <a:cs typeface="+mn-cs"/>
            </a:rPr>
            <a:t>Smartmeters</a:t>
          </a:r>
          <a:r>
            <a:rPr lang="de-DE" sz="1100" b="0">
              <a:solidFill>
                <a:schemeClr val="dk1"/>
              </a:solidFill>
              <a:effectLst/>
              <a:latin typeface="+mn-lt"/>
              <a:ea typeface="+mn-ea"/>
              <a:cs typeface="+mn-cs"/>
            </a:rPr>
            <a:t>,</a:t>
          </a:r>
          <a:r>
            <a:rPr lang="de-DE" sz="1100" b="0" baseline="0">
              <a:solidFill>
                <a:schemeClr val="dk1"/>
              </a:solidFill>
              <a:effectLst/>
              <a:latin typeface="+mn-lt"/>
              <a:ea typeface="+mn-ea"/>
              <a:cs typeface="+mn-cs"/>
            </a:rPr>
            <a:t> der den Stromverbrauch im Gebäude im 15-Minuten-Takt misst, erstellen.</a:t>
          </a:r>
          <a:r>
            <a:rPr lang="de-DE"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100">
            <a:solidFill>
              <a:schemeClr val="dk1"/>
            </a:solidFill>
            <a:effectLst/>
            <a:latin typeface="+mn-lt"/>
            <a:ea typeface="+mn-ea"/>
            <a:cs typeface="+mn-cs"/>
          </a:endParaRPr>
        </a:p>
        <a:p>
          <a:r>
            <a:rPr lang="de-DE" sz="1100">
              <a:effectLst/>
            </a:rPr>
            <a:t>Die Berechnung</a:t>
          </a:r>
          <a:r>
            <a:rPr lang="de-DE" sz="1100" baseline="0">
              <a:effectLst/>
            </a:rPr>
            <a:t> des Direktverbrauchs im Gebäude ist sehr aufwendig, da sie eine Gegenüberstellung von Stromnutzungszeiten und Strahlungsdaten im 15-Minuten-Takt erfordert. Daher haben wir in diesem Rechner eine Formel hinterlegt, die den Direktverbrauch für Ihre Daten automatisch ermittelt. Diese basiert auf </a:t>
          </a:r>
          <a:r>
            <a:rPr lang="de-DE" sz="1100" b="0" i="0">
              <a:solidFill>
                <a:schemeClr val="dk1"/>
              </a:solidFill>
              <a:effectLst/>
              <a:latin typeface="+mn-lt"/>
              <a:ea typeface="+mn-ea"/>
              <a:cs typeface="+mn-cs"/>
            </a:rPr>
            <a:t>der detaillierten Auswertung von gemessenen Lastgangdaten für die Direktverbräuche </a:t>
          </a:r>
          <a:r>
            <a:rPr lang="de-DE" sz="1100" baseline="0">
              <a:solidFill>
                <a:schemeClr val="dk1"/>
              </a:solidFill>
              <a:effectLst/>
              <a:latin typeface="+mn-lt"/>
              <a:ea typeface="+mn-ea"/>
              <a:cs typeface="+mn-cs"/>
            </a:rPr>
            <a:t>von zwei Flächen der Dr.-Friedrich-Chrysander-Schule in Vellahn und vier Flächen der Fritz-Reuter-Schule in Zarrentin.</a:t>
          </a:r>
        </a:p>
        <a:p>
          <a:endParaRPr lang="de-DE"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1" u="none" strike="noStrike" kern="0" cap="none" spc="0" normalizeH="0" baseline="0" noProof="0">
              <a:ln>
                <a:noFill/>
              </a:ln>
              <a:solidFill>
                <a:prstClr val="black"/>
              </a:solidFill>
              <a:effectLst/>
              <a:uLnTx/>
              <a:uFillTx/>
              <a:latin typeface="+mn-lt"/>
              <a:ea typeface="+mn-ea"/>
              <a:cs typeface="+mn-cs"/>
            </a:rPr>
            <a:t>Vergütung der Überschusseinspeisung nach dem EEG</a:t>
          </a:r>
          <a:endParaRPr lang="de-DE" sz="1200" b="1" i="1">
            <a:solidFill>
              <a:schemeClr val="dk1"/>
            </a:solidFill>
            <a:effectLst/>
            <a:latin typeface="+mn-lt"/>
            <a:ea typeface="+mn-ea"/>
            <a:cs typeface="+mn-cs"/>
          </a:endParaRPr>
        </a:p>
        <a:p>
          <a:pPr eaLnBrk="1" fontAlgn="auto" latinLnBrk="0" hangingPunct="1"/>
          <a:endParaRPr lang="de-DE" sz="1200">
            <a:solidFill>
              <a:schemeClr val="dk1"/>
            </a:solidFill>
            <a:effectLst/>
            <a:latin typeface="+mn-lt"/>
            <a:ea typeface="+mn-ea"/>
            <a:cs typeface="+mn-cs"/>
          </a:endParaRPr>
        </a:p>
        <a:p>
          <a:pPr eaLnBrk="1" fontAlgn="auto" latinLnBrk="0" hangingPunct="1"/>
          <a:r>
            <a:rPr lang="de-DE" sz="1100">
              <a:solidFill>
                <a:schemeClr val="dk1"/>
              </a:solidFill>
              <a:effectLst/>
              <a:latin typeface="+mn-lt"/>
              <a:ea typeface="+mn-ea"/>
              <a:cs typeface="+mn-cs"/>
            </a:rPr>
            <a:t>Der Anteil des eigens erzeugten Solarstroms, der nicht im Gebäude verbraucht werden kann, wird ins öffentliche Netz eingespeist.</a:t>
          </a:r>
          <a:r>
            <a:rPr lang="de-DE" sz="1100" baseline="0">
              <a:solidFill>
                <a:schemeClr val="dk1"/>
              </a:solidFill>
              <a:effectLst/>
              <a:latin typeface="+mn-lt"/>
              <a:ea typeface="+mn-ea"/>
              <a:cs typeface="+mn-cs"/>
            </a:rPr>
            <a:t> Dafür erhält man vom Gesetzgeber eine festgelegte </a:t>
          </a:r>
          <a:r>
            <a:rPr lang="de-DE" sz="1100" b="1" baseline="0">
              <a:solidFill>
                <a:schemeClr val="dk1"/>
              </a:solidFill>
              <a:effectLst/>
              <a:latin typeface="+mn-lt"/>
              <a:ea typeface="+mn-ea"/>
              <a:cs typeface="+mn-cs"/>
            </a:rPr>
            <a:t>Einspeisevergütung</a:t>
          </a:r>
          <a:r>
            <a:rPr lang="de-DE" sz="1100" baseline="0">
              <a:solidFill>
                <a:schemeClr val="dk1"/>
              </a:solidFill>
              <a:effectLst/>
              <a:latin typeface="+mn-lt"/>
              <a:ea typeface="+mn-ea"/>
              <a:cs typeface="+mn-cs"/>
            </a:rPr>
            <a:t> nach dem Erneuerbare-Energien-Gesetz (siehe Blatt </a:t>
          </a:r>
          <a:r>
            <a:rPr lang="de-DE" sz="1100" b="0" baseline="0">
              <a:solidFill>
                <a:schemeClr val="dk1"/>
              </a:solidFill>
              <a:effectLst/>
              <a:latin typeface="+mn-lt"/>
              <a:ea typeface="+mn-ea"/>
              <a:cs typeface="+mn-cs"/>
            </a:rPr>
            <a:t>2. Annahmen &amp; Berechnung</a:t>
          </a:r>
          <a:r>
            <a:rPr lang="de-DE" sz="1100" b="1" baseline="0">
              <a:solidFill>
                <a:schemeClr val="dk1"/>
              </a:solidFill>
              <a:effectLst/>
              <a:latin typeface="+mn-lt"/>
              <a:ea typeface="+mn-ea"/>
              <a:cs typeface="+mn-cs"/>
            </a:rPr>
            <a:t> </a:t>
          </a:r>
          <a:r>
            <a:rPr lang="de-DE" sz="1100" baseline="0">
              <a:solidFill>
                <a:schemeClr val="dk1"/>
              </a:solidFill>
              <a:effectLst/>
              <a:latin typeface="+mn-lt"/>
              <a:ea typeface="+mn-ea"/>
              <a:cs typeface="+mn-cs"/>
            </a:rPr>
            <a:t>oder </a:t>
          </a:r>
          <a:r>
            <a:rPr lang="de-DE" sz="1100" u="sng" baseline="0">
              <a:solidFill>
                <a:schemeClr val="accent1"/>
              </a:solidFill>
              <a:effectLst/>
              <a:latin typeface="+mn-lt"/>
              <a:ea typeface="+mn-ea"/>
              <a:cs typeface="+mn-cs"/>
            </a:rPr>
            <a:t>Bundesnetzagentur</a:t>
          </a:r>
          <a:r>
            <a:rPr lang="de-DE" sz="1100" baseline="0">
              <a:solidFill>
                <a:schemeClr val="dk1"/>
              </a:solidFill>
              <a:effectLst/>
              <a:latin typeface="+mn-lt"/>
              <a:ea typeface="+mn-ea"/>
              <a:cs typeface="+mn-cs"/>
            </a:rPr>
            <a:t>), die abhängig von der Anlagengröße </a:t>
          </a:r>
          <a:r>
            <a:rPr lang="de-DE" sz="1050" baseline="0">
              <a:solidFill>
                <a:schemeClr val="dk1"/>
              </a:solidFill>
              <a:effectLst/>
              <a:latin typeface="+mn-lt"/>
              <a:ea typeface="+mn-ea"/>
              <a:cs typeface="+mn-cs"/>
            </a:rPr>
            <a:t>gestaffelt ist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Gemeinsam mit den eingesparten Stromkosten (siehe oben)</a:t>
          </a:r>
          <a:r>
            <a:rPr lang="de-DE" sz="1100" baseline="0">
              <a:solidFill>
                <a:schemeClr val="dk1"/>
              </a:solidFill>
              <a:effectLst/>
              <a:latin typeface="+mn-lt"/>
              <a:ea typeface="+mn-ea"/>
              <a:cs typeface="+mn-cs"/>
            </a:rPr>
            <a:t> ergibt sich daraus die Summe der Erlöse, die Sie jährlich durch eine PV-Anlage erzielen können.</a:t>
          </a:r>
          <a:endParaRPr lang="de-DE" sz="1100">
            <a:effectLst/>
          </a:endParaRPr>
        </a:p>
        <a:p>
          <a:pPr algn="l"/>
          <a:endParaRPr lang="de-DE" sz="1200" b="1" i="0" baseline="0">
            <a:solidFill>
              <a:sysClr val="windowText" lastClr="000000"/>
            </a:solidFill>
          </a:endParaRPr>
        </a:p>
        <a:p>
          <a:pPr algn="l"/>
          <a:r>
            <a:rPr lang="de-DE" sz="1400" b="1" i="1" baseline="0">
              <a:solidFill>
                <a:sysClr val="windowText" lastClr="000000"/>
              </a:solidFill>
            </a:rPr>
            <a:t>Kosten durch eine PV-Anlage</a:t>
          </a:r>
        </a:p>
        <a:p>
          <a:pPr algn="l"/>
          <a:endParaRPr lang="de-DE" sz="1400" b="1" i="1" baseline="0">
            <a:solidFill>
              <a:sysClr val="windowText" lastClr="000000"/>
            </a:solidFill>
          </a:endParaRPr>
        </a:p>
        <a:p>
          <a:pPr algn="l"/>
          <a:r>
            <a:rPr lang="de-DE" sz="1100" b="0" i="0" baseline="0">
              <a:solidFill>
                <a:sysClr val="windowText" lastClr="000000"/>
              </a:solidFill>
            </a:rPr>
            <a:t>Das Ziel der Kostenbetrachtung ist es, die durch eine PV-Anlage produzierten Kosten und Erlöse gegenüber zu stellen. </a:t>
          </a:r>
        </a:p>
        <a:p>
          <a:pPr algn="l"/>
          <a:endParaRPr lang="de-DE" sz="1100" b="0" i="0" baseline="0">
            <a:solidFill>
              <a:sysClr val="windowText" lastClr="000000"/>
            </a:solidFill>
          </a:endParaRPr>
        </a:p>
        <a:p>
          <a:pPr algn="l"/>
          <a:r>
            <a:rPr lang="de-DE" sz="1100" b="0" i="0" baseline="0">
              <a:solidFill>
                <a:sysClr val="windowText" lastClr="000000"/>
              </a:solidFill>
            </a:rPr>
            <a:t>Die Kosten einer Photovoltaikanlage werden durch verschiedene Faktoren bestimmt, die alle auf die wirtschaftliche Lebensdauer der Anlage bezogen sind. Die </a:t>
          </a:r>
          <a:r>
            <a:rPr lang="de-DE" sz="1100" b="1" i="0" baseline="0">
              <a:solidFill>
                <a:sysClr val="windowText" lastClr="000000"/>
              </a:solidFill>
            </a:rPr>
            <a:t>Stromgestehungskosten</a:t>
          </a:r>
          <a:r>
            <a:rPr lang="de-DE" sz="1100" b="0" i="0" baseline="0">
              <a:solidFill>
                <a:sysClr val="windowText" lastClr="000000"/>
              </a:solidFill>
            </a:rPr>
            <a:t>, also die Gesamtkosten im Verhältnis zur produzierten elektrischen Energie, setzen sich hauptsächlich aus folgenden Hauptfaktoren zusammen:</a:t>
          </a:r>
        </a:p>
        <a:p>
          <a:pPr algn="l"/>
          <a:endParaRPr lang="de-DE" sz="1100" b="0" i="0" baseline="0">
            <a:solidFill>
              <a:sysClr val="windowText" lastClr="000000"/>
            </a:solidFill>
          </a:endParaRPr>
        </a:p>
        <a:p>
          <a:pPr algn="l"/>
          <a:r>
            <a:rPr lang="de-DE" sz="1100" b="0" i="0" baseline="0">
              <a:solidFill>
                <a:sysClr val="windowText" lastClr="000000"/>
              </a:solidFill>
            </a:rPr>
            <a:t>1. </a:t>
          </a:r>
          <a:r>
            <a:rPr lang="de-DE" sz="1100" b="1" i="0" baseline="0">
              <a:solidFill>
                <a:sysClr val="windowText" lastClr="000000"/>
              </a:solidFill>
            </a:rPr>
            <a:t>Investitionskosten</a:t>
          </a:r>
          <a:r>
            <a:rPr lang="de-DE" sz="1100" b="0" i="0" baseline="0">
              <a:solidFill>
                <a:sysClr val="windowText" lastClr="000000"/>
              </a:solidFill>
            </a:rPr>
            <a:t>, welche die Ausgaben für die Anschaffung und die Montage der Anlagen umfassen.</a:t>
          </a:r>
        </a:p>
        <a:p>
          <a:pPr algn="l"/>
          <a:r>
            <a:rPr lang="de-DE" sz="1100" b="0" i="0" baseline="0">
              <a:solidFill>
                <a:sysClr val="windowText" lastClr="000000"/>
              </a:solidFill>
            </a:rPr>
            <a:t>2. </a:t>
          </a:r>
          <a:r>
            <a:rPr lang="de-DE" sz="1100" b="1" i="0" baseline="0">
              <a:solidFill>
                <a:sysClr val="windowText" lastClr="000000"/>
              </a:solidFill>
            </a:rPr>
            <a:t>Finanzierungsbedingungen</a:t>
          </a:r>
          <a:r>
            <a:rPr lang="de-DE" sz="1100" b="0" i="0" baseline="0">
              <a:solidFill>
                <a:sysClr val="windowText" lastClr="000000"/>
              </a:solidFill>
            </a:rPr>
            <a:t>, hierzu zählen Aspekte wie die Eigenkapitalrendite, die Zinssätze und die Laufzeiten der Finanzierung.</a:t>
          </a:r>
        </a:p>
        <a:p>
          <a:pPr algn="l"/>
          <a:r>
            <a:rPr lang="de-DE" sz="1100" b="0" i="0" baseline="0">
              <a:solidFill>
                <a:sysClr val="windowText" lastClr="000000"/>
              </a:solidFill>
            </a:rPr>
            <a:t>3. </a:t>
          </a:r>
          <a:r>
            <a:rPr lang="de-DE" sz="1100" b="1" i="0" baseline="0">
              <a:solidFill>
                <a:sysClr val="windowText" lastClr="000000"/>
              </a:solidFill>
            </a:rPr>
            <a:t>Betriebskosten</a:t>
          </a:r>
          <a:r>
            <a:rPr lang="de-DE" sz="1100" b="0" i="0" baseline="0">
              <a:solidFill>
                <a:sysClr val="windowText" lastClr="000000"/>
              </a:solidFill>
            </a:rPr>
            <a:t>, also laufende jährliche Kosten während der Nutzungsdauer. Hierbei werden die Ausgaben für Versicherung, Wartung, Abrechnung,   </a:t>
          </a:r>
        </a:p>
        <a:p>
          <a:pPr algn="l"/>
          <a:r>
            <a:rPr lang="de-DE" sz="1100" b="0" i="0" baseline="0">
              <a:solidFill>
                <a:sysClr val="windowText" lastClr="000000"/>
              </a:solidFill>
            </a:rPr>
            <a:t>    Messung und Reparatur berücksichtigt.</a:t>
          </a:r>
        </a:p>
        <a:p>
          <a:pPr algn="l"/>
          <a:endParaRPr lang="de-DE" sz="1100" b="0" i="0" baseline="0">
            <a:solidFill>
              <a:sysClr val="windowText" lastClr="000000"/>
            </a:solidFill>
          </a:endParaRPr>
        </a:p>
        <a:p>
          <a:pPr algn="l"/>
          <a:r>
            <a:rPr lang="de-DE" sz="1100" b="0" i="0" baseline="0">
              <a:solidFill>
                <a:sysClr val="windowText" lastClr="000000"/>
              </a:solidFill>
            </a:rPr>
            <a:t>Da Investitionskosten wie Anschaffung und Montage einmal zu Beginn anfallen, jedoch Erlöse und Kosten jährlich gegenübergestellt werden sollen, wird dieser Kostenfaktor durch die Annuität dargestellt. Bei der Annuität handelt es sich im Rahmen dieser Berechnung um die jährliche Amortisation der Anschaffungskosten unter Berücksichtigung von Zinsen und Inflation. Es handelt sich um ein bekanntes betriebswirtschaftliches Prinzip, mit dem die genannten Faktoren in einer Kostenrechnung berücksichtigt werden. Die Annuität ist das Produkt aus Anschaffungskosten und dem Annuitätsfaktor, letzterer wird mithilfe von Annahmen berechnet. Mehr Informationen zur konkreten Berechnung finden Sie im Blatt 2. Annahmen &amp; Berechnung.</a:t>
          </a:r>
        </a:p>
        <a:p>
          <a:pPr algn="l"/>
          <a:endParaRPr lang="de-DE" sz="1400" b="0" i="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400" b="1" i="1" baseline="0">
              <a:solidFill>
                <a:schemeClr val="dk1"/>
              </a:solidFill>
              <a:effectLst/>
              <a:latin typeface="+mn-lt"/>
              <a:ea typeface="+mn-ea"/>
              <a:cs typeface="+mn-cs"/>
            </a:rPr>
            <a:t>Was die Differenz zwischen Erlösen und Kosten aussagt</a:t>
          </a:r>
          <a:endParaRPr lang="de-DE" sz="1400">
            <a:effectLst/>
          </a:endParaRPr>
        </a:p>
        <a:p>
          <a:pPr algn="l"/>
          <a:endParaRPr lang="de-DE" sz="1200" b="1" i="0" baseline="0">
            <a:solidFill>
              <a:sysClr val="windowText" lastClr="000000"/>
            </a:solidFill>
          </a:endParaRPr>
        </a:p>
        <a:p>
          <a:pPr algn="l"/>
          <a:r>
            <a:rPr lang="de-DE" sz="1100" b="0" i="0" baseline="0">
              <a:solidFill>
                <a:sysClr val="windowText" lastClr="000000"/>
              </a:solidFill>
            </a:rPr>
            <a:t>Durch die Gegenüberstellung der jährlichen Erlöse und Kosten erhält man nun eine entsprechende Differenz. Ist dieser Wert positiv, kann man grundsätzlich festhalten, dass sich eine PV-Anlage unter den getroffenen Annahmen lohnen könnte. Je größer die Differenz ist, desto rentabler könnte eine PV-Anlage sein. Der Differenzwert gibt an, wie viel finanzielle Einsparung durch den Bau einer PV-Anlage im Vergleich zum jetzigen Zustand (also ohne PV-Anlage) möglich wäre.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653868</xdr:colOff>
      <xdr:row>4</xdr:row>
      <xdr:rowOff>309508</xdr:rowOff>
    </xdr:from>
    <xdr:to>
      <xdr:col>11</xdr:col>
      <xdr:colOff>1261569</xdr:colOff>
      <xdr:row>4</xdr:row>
      <xdr:rowOff>562531</xdr:rowOff>
    </xdr:to>
    <xdr:sp macro="" textlink="">
      <xdr:nvSpPr>
        <xdr:cNvPr id="28" name="Rechteck 27">
          <a:extLst>
            <a:ext uri="{FF2B5EF4-FFF2-40B4-BE49-F238E27FC236}">
              <a16:creationId xmlns:a16="http://schemas.microsoft.com/office/drawing/2014/main" id="{659A0C33-A255-4810-BE19-47CD96F30916}"/>
            </a:ext>
          </a:extLst>
        </xdr:cNvPr>
        <xdr:cNvSpPr/>
      </xdr:nvSpPr>
      <xdr:spPr>
        <a:xfrm>
          <a:off x="9508834" y="1297480"/>
          <a:ext cx="1453783" cy="253023"/>
        </a:xfrm>
        <a:prstGeom prst="rect">
          <a:avLst/>
        </a:prstGeom>
        <a:solidFill>
          <a:srgbClr val="FFFFA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99579</xdr:colOff>
      <xdr:row>1</xdr:row>
      <xdr:rowOff>110489</xdr:rowOff>
    </xdr:from>
    <xdr:to>
      <xdr:col>8</xdr:col>
      <xdr:colOff>34636</xdr:colOff>
      <xdr:row>2</xdr:row>
      <xdr:rowOff>147689</xdr:rowOff>
    </xdr:to>
    <xdr:sp macro="" textlink="">
      <xdr:nvSpPr>
        <xdr:cNvPr id="9" name="Textfeld 8">
          <a:extLst>
            <a:ext uri="{FF2B5EF4-FFF2-40B4-BE49-F238E27FC236}">
              <a16:creationId xmlns:a16="http://schemas.microsoft.com/office/drawing/2014/main" id="{58FF7171-15E4-4E3E-89EF-956B5F017432}"/>
            </a:ext>
          </a:extLst>
        </xdr:cNvPr>
        <xdr:cNvSpPr txBox="1"/>
      </xdr:nvSpPr>
      <xdr:spPr>
        <a:xfrm>
          <a:off x="684068" y="240375"/>
          <a:ext cx="6667500" cy="569734"/>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36000" bIns="36000" rtlCol="0" anchor="ctr"/>
        <a:lstStyle/>
        <a:p>
          <a:pPr algn="ctr"/>
          <a:r>
            <a:rPr lang="de-DE" sz="1800" b="1" i="0" u="none" strike="noStrike">
              <a:solidFill>
                <a:schemeClr val="bg1"/>
              </a:solidFill>
              <a:effectLst/>
              <a:latin typeface="+mn-lt"/>
              <a:ea typeface="+mn-ea"/>
              <a:cs typeface="+mn-cs"/>
            </a:rPr>
            <a:t>1. Dateneingabe</a:t>
          </a:r>
          <a:endParaRPr lang="de-DE" sz="1000" i="1">
            <a:solidFill>
              <a:schemeClr val="bg1"/>
            </a:solidFill>
          </a:endParaRPr>
        </a:p>
      </xdr:txBody>
    </xdr:sp>
    <xdr:clientData/>
  </xdr:twoCellAnchor>
  <xdr:twoCellAnchor>
    <xdr:from>
      <xdr:col>3</xdr:col>
      <xdr:colOff>44883</xdr:colOff>
      <xdr:row>18</xdr:row>
      <xdr:rowOff>153778</xdr:rowOff>
    </xdr:from>
    <xdr:to>
      <xdr:col>8</xdr:col>
      <xdr:colOff>44066</xdr:colOff>
      <xdr:row>25</xdr:row>
      <xdr:rowOff>351367</xdr:rowOff>
    </xdr:to>
    <xdr:sp macro="" textlink="">
      <xdr:nvSpPr>
        <xdr:cNvPr id="4" name="Textfeld 3">
          <a:extLst>
            <a:ext uri="{FF2B5EF4-FFF2-40B4-BE49-F238E27FC236}">
              <a16:creationId xmlns:a16="http://schemas.microsoft.com/office/drawing/2014/main" id="{57E2844C-B5C7-4C38-9979-43A77E45D0D4}"/>
            </a:ext>
          </a:extLst>
        </xdr:cNvPr>
        <xdr:cNvSpPr txBox="1"/>
      </xdr:nvSpPr>
      <xdr:spPr>
        <a:xfrm>
          <a:off x="883083" y="6719678"/>
          <a:ext cx="9892483" cy="280532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1" i="0" u="none" strike="noStrike">
              <a:solidFill>
                <a:schemeClr val="bg1"/>
              </a:solidFill>
              <a:effectLst/>
              <a:latin typeface="+mn-lt"/>
              <a:ea typeface="+mn-ea"/>
              <a:cs typeface="+mn-cs"/>
            </a:rPr>
            <a:t>,,</a:t>
          </a:r>
          <a:br>
            <a:rPr lang="de-DE" sz="1400" b="1" i="0" u="none" strike="noStrike">
              <a:solidFill>
                <a:schemeClr val="dk1"/>
              </a:solidFill>
              <a:effectLst/>
              <a:latin typeface="+mn-lt"/>
              <a:ea typeface="+mn-ea"/>
              <a:cs typeface="+mn-cs"/>
            </a:rPr>
          </a:br>
          <a:r>
            <a:rPr lang="de-DE" sz="1400" b="1" i="0" u="none" strike="noStrike">
              <a:solidFill>
                <a:schemeClr val="dk1"/>
              </a:solidFill>
              <a:effectLst/>
              <a:latin typeface="+mn-lt"/>
              <a:ea typeface="+mn-ea"/>
              <a:cs typeface="+mn-cs"/>
            </a:rPr>
            <a:t>Kurzanleitung</a:t>
          </a:r>
          <a:endParaRPr lang="de-DE" sz="1100" b="1" i="0" u="none" strike="noStrike">
            <a:solidFill>
              <a:schemeClr val="dk1"/>
            </a:solidFill>
            <a:effectLst/>
            <a:latin typeface="+mn-lt"/>
            <a:ea typeface="+mn-ea"/>
            <a:cs typeface="+mn-cs"/>
          </a:endParaRPr>
        </a:p>
        <a:p>
          <a:endParaRPr lang="de-DE" sz="1100" b="1" i="0" u="none" strike="noStrike">
            <a:solidFill>
              <a:schemeClr val="dk1"/>
            </a:solidFill>
            <a:effectLst/>
            <a:latin typeface="+mn-lt"/>
            <a:ea typeface="+mn-ea"/>
            <a:cs typeface="+mn-cs"/>
          </a:endParaRPr>
        </a:p>
        <a:p>
          <a:r>
            <a:rPr lang="de-DE" sz="1000" b="0"/>
            <a:t>1. </a:t>
          </a:r>
          <a:r>
            <a:rPr lang="de-DE" sz="1000" b="1"/>
            <a:t>PV-Anlagenleistung</a:t>
          </a:r>
          <a:r>
            <a:rPr lang="de-DE" sz="1000" b="0" baseline="0"/>
            <a:t> (kWp): w</a:t>
          </a:r>
          <a:r>
            <a:rPr lang="de-DE" sz="1000" b="0"/>
            <a:t>ie hoch ist die Anlagenleistung Ihrer potenziellen PV-Anlage? Diesen Wert können Sie zum Beispiel mit dem </a:t>
          </a:r>
          <a:r>
            <a:rPr lang="de-DE" sz="1000" b="0" i="1"/>
            <a:t>Potenzialanalyse- </a:t>
          </a:r>
        </a:p>
        <a:p>
          <a:r>
            <a:rPr lang="de-DE" sz="1000" b="0" i="1"/>
            <a:t>    Tool,</a:t>
          </a:r>
          <a:r>
            <a:rPr lang="de-DE" sz="1000" b="0" baseline="0"/>
            <a:t> zu finden auf der Bio.Re-Na Website, </a:t>
          </a:r>
          <a:r>
            <a:rPr lang="de-DE" sz="1000" b="0"/>
            <a:t>ermitteln.</a:t>
          </a:r>
        </a:p>
        <a:p>
          <a:endParaRPr lang="de-DE" sz="700" b="0"/>
        </a:p>
        <a:p>
          <a:r>
            <a:rPr lang="de-DE" sz="1000" b="0"/>
            <a:t>2. </a:t>
          </a:r>
          <a:r>
            <a:rPr lang="de-DE" sz="1000" b="1"/>
            <a:t>Maximale PV-Erzeugung </a:t>
          </a:r>
          <a:r>
            <a:rPr lang="de-DE" sz="1000" b="0"/>
            <a:t>(kWh/Jahr): Wie viel Solarstrom lässt sich auf der betrachteten Fläche potenziell pro Jahr erzeugen? Diesen Wert können Sie </a:t>
          </a:r>
        </a:p>
        <a:p>
          <a:r>
            <a:rPr lang="de-DE" sz="1000" b="0"/>
            <a:t>    ebenfalls</a:t>
          </a:r>
          <a:r>
            <a:rPr lang="de-DE" sz="1000" b="0" baseline="0"/>
            <a:t> </a:t>
          </a:r>
          <a:r>
            <a:rPr lang="de-DE" sz="1000" b="0"/>
            <a:t>mit dem </a:t>
          </a:r>
          <a:r>
            <a:rPr lang="de-DE" sz="1000" b="0" i="1"/>
            <a:t>Potenzialanalyse-Tool,</a:t>
          </a:r>
          <a:r>
            <a:rPr lang="de-DE" sz="1000" b="0"/>
            <a:t> zu finden auf der Bio.Re-Na Website, ermitteln. </a:t>
          </a:r>
        </a:p>
        <a:p>
          <a:endParaRPr lang="de-DE" sz="1000" b="0"/>
        </a:p>
        <a:p>
          <a:r>
            <a:rPr lang="de-DE" sz="1000" b="0"/>
            <a:t>3. </a:t>
          </a:r>
          <a:r>
            <a:rPr lang="de-DE" sz="1000" b="1"/>
            <a:t>Aktueller Strompreis </a:t>
          </a:r>
          <a:r>
            <a:rPr lang="de-DE" sz="1000" b="0"/>
            <a:t>(Cent/kWh): Tragen Sie in Ihren aktuellen Strompreis laut Stromvertrag oder -abrechnung in Cent pro kWh ein.</a:t>
          </a:r>
        </a:p>
        <a:p>
          <a:br>
            <a:rPr lang="de-DE" sz="1000" b="0"/>
          </a:br>
          <a:r>
            <a:rPr lang="de-DE" sz="1000" b="0"/>
            <a:t>4. </a:t>
          </a:r>
          <a:r>
            <a:rPr lang="de-DE" sz="1000" b="1"/>
            <a:t>Gesamtverbrauch im Gebäude pro Jahr </a:t>
          </a:r>
          <a:r>
            <a:rPr lang="de-DE" sz="1000" b="0"/>
            <a:t>(kWh/Jahr): Tragen Sie hier den Gesamtstromverbrauch im betrachteten Gebäude pro Jahr in kWh ein.</a:t>
          </a:r>
          <a:r>
            <a:rPr lang="de-DE" sz="1000" b="0" baseline="0"/>
            <a:t> </a:t>
          </a:r>
          <a:r>
            <a:rPr lang="de-DE" sz="1000" b="0"/>
            <a:t>Diesen Wert </a:t>
          </a:r>
        </a:p>
        <a:p>
          <a:r>
            <a:rPr lang="de-DE" sz="1000" b="0"/>
            <a:t>    finden Sie z.B. auf Ihrer jährlichen</a:t>
          </a:r>
          <a:r>
            <a:rPr lang="de-DE" sz="1000" b="0" baseline="0"/>
            <a:t> Stromkostenabrechnung.</a:t>
          </a:r>
        </a:p>
        <a:p>
          <a:endParaRPr lang="de-DE" sz="1000" b="0" baseline="0"/>
        </a:p>
        <a:p>
          <a:r>
            <a:rPr lang="de-DE" sz="1000" b="0" baseline="0">
              <a:solidFill>
                <a:srgbClr val="C00000"/>
              </a:solidFill>
            </a:rPr>
            <a:t>Eingabe-Überprüfung</a:t>
          </a:r>
          <a:r>
            <a:rPr lang="de-DE" sz="1000" b="0" baseline="0"/>
            <a:t>: Sollte hier eine rote Fehlermeldung erscheinen, ist das Verhältnis zwischen der PV-Erzeugung und dem Gesamtverbrauch zu groß. Eine  </a:t>
          </a:r>
        </a:p>
        <a:p>
          <a:r>
            <a:rPr lang="de-DE" sz="1000" b="0" baseline="0"/>
            <a:t>                                        detaillierte Erklärung hierzu können Sie im Blatt 2. Annahmen &amp; Berechnung nachlesen. Bitte folgen Sie ggf. den Anweisungen in dieser </a:t>
          </a:r>
        </a:p>
        <a:p>
          <a:r>
            <a:rPr lang="de-DE" sz="1000" b="0" baseline="0"/>
            <a:t>                                        Zeile.</a:t>
          </a:r>
          <a:endParaRPr lang="de-DE" sz="10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845</xdr:colOff>
      <xdr:row>1</xdr:row>
      <xdr:rowOff>101600</xdr:rowOff>
    </xdr:from>
    <xdr:to>
      <xdr:col>30</xdr:col>
      <xdr:colOff>38100</xdr:colOff>
      <xdr:row>4</xdr:row>
      <xdr:rowOff>126100</xdr:rowOff>
    </xdr:to>
    <xdr:sp macro="" textlink="">
      <xdr:nvSpPr>
        <xdr:cNvPr id="3" name="Textfeld 2">
          <a:extLst>
            <a:ext uri="{FF2B5EF4-FFF2-40B4-BE49-F238E27FC236}">
              <a16:creationId xmlns:a16="http://schemas.microsoft.com/office/drawing/2014/main" id="{4E26385E-55E3-4A19-82EE-CBF34F35E1BB}"/>
            </a:ext>
          </a:extLst>
        </xdr:cNvPr>
        <xdr:cNvSpPr txBox="1"/>
      </xdr:nvSpPr>
      <xdr:spPr>
        <a:xfrm>
          <a:off x="355175" y="284480"/>
          <a:ext cx="11886355" cy="573140"/>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36000" bIns="36000" rtlCol="0" anchor="ctr"/>
        <a:lstStyle/>
        <a:p>
          <a:pPr algn="ctr"/>
          <a:r>
            <a:rPr lang="de-DE" sz="1800" b="1" i="0" u="none" strike="noStrike">
              <a:solidFill>
                <a:schemeClr val="bg1"/>
              </a:solidFill>
              <a:effectLst/>
              <a:latin typeface="+mn-lt"/>
              <a:ea typeface="+mn-ea"/>
              <a:cs typeface="+mn-cs"/>
            </a:rPr>
            <a:t>2. Annahmen und Berechnungen</a:t>
          </a:r>
          <a:endParaRPr lang="de-DE" sz="1000" i="1">
            <a:solidFill>
              <a:schemeClr val="bg1"/>
            </a:solidFill>
          </a:endParaRPr>
        </a:p>
      </xdr:txBody>
    </xdr:sp>
    <xdr:clientData/>
  </xdr:twoCellAnchor>
  <xdr:twoCellAnchor>
    <xdr:from>
      <xdr:col>1</xdr:col>
      <xdr:colOff>115345</xdr:colOff>
      <xdr:row>63</xdr:row>
      <xdr:rowOff>177035</xdr:rowOff>
    </xdr:from>
    <xdr:to>
      <xdr:col>9</xdr:col>
      <xdr:colOff>171450</xdr:colOff>
      <xdr:row>66</xdr:row>
      <xdr:rowOff>8947</xdr:rowOff>
    </xdr:to>
    <xdr:pic>
      <xdr:nvPicPr>
        <xdr:cNvPr id="2" name="Grafik 1">
          <a:extLst>
            <a:ext uri="{FF2B5EF4-FFF2-40B4-BE49-F238E27FC236}">
              <a16:creationId xmlns:a16="http://schemas.microsoft.com/office/drawing/2014/main" id="{1F04D7D4-9E98-633A-7D0B-99972D45B36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9675" y="15885665"/>
          <a:ext cx="5180555" cy="395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214059</xdr:colOff>
      <xdr:row>63</xdr:row>
      <xdr:rowOff>143669</xdr:rowOff>
    </xdr:from>
    <xdr:to>
      <xdr:col>25</xdr:col>
      <xdr:colOff>160145</xdr:colOff>
      <xdr:row>66</xdr:row>
      <xdr:rowOff>377</xdr:rowOff>
    </xdr:to>
    <xdr:pic>
      <xdr:nvPicPr>
        <xdr:cNvPr id="6" name="Grafik 5">
          <a:extLst>
            <a:ext uri="{FF2B5EF4-FFF2-40B4-BE49-F238E27FC236}">
              <a16:creationId xmlns:a16="http://schemas.microsoft.com/office/drawing/2014/main" id="{4D28AC7B-EAB3-89EF-77BD-60A69BBD879E}"/>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05447" y="13488194"/>
          <a:ext cx="3089336" cy="399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341416</xdr:colOff>
      <xdr:row>14</xdr:row>
      <xdr:rowOff>113676</xdr:rowOff>
    </xdr:from>
    <xdr:to>
      <xdr:col>5</xdr:col>
      <xdr:colOff>9896</xdr:colOff>
      <xdr:row>23</xdr:row>
      <xdr:rowOff>390896</xdr:rowOff>
    </xdr:to>
    <xdr:pic>
      <xdr:nvPicPr>
        <xdr:cNvPr id="12" name="Grafik 11">
          <a:extLst>
            <a:ext uri="{FF2B5EF4-FFF2-40B4-BE49-F238E27FC236}">
              <a16:creationId xmlns:a16="http://schemas.microsoft.com/office/drawing/2014/main" id="{930FF565-0C3F-9967-3C38-45F964F638D9}"/>
            </a:ext>
          </a:extLst>
        </xdr:cNvPr>
        <xdr:cNvPicPr>
          <a:picLocks noChangeAspect="1"/>
        </xdr:cNvPicPr>
      </xdr:nvPicPr>
      <xdr:blipFill>
        <a:blip xmlns:r="http://schemas.openxmlformats.org/officeDocument/2006/relationships" r:embed="rId3"/>
        <a:stretch>
          <a:fillRect/>
        </a:stretch>
      </xdr:blipFill>
      <xdr:spPr>
        <a:xfrm>
          <a:off x="341416" y="2810364"/>
          <a:ext cx="4101935" cy="24048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653868</xdr:colOff>
      <xdr:row>3</xdr:row>
      <xdr:rowOff>309508</xdr:rowOff>
    </xdr:from>
    <xdr:to>
      <xdr:col>11</xdr:col>
      <xdr:colOff>1261569</xdr:colOff>
      <xdr:row>3</xdr:row>
      <xdr:rowOff>562531</xdr:rowOff>
    </xdr:to>
    <xdr:sp macro="" textlink="">
      <xdr:nvSpPr>
        <xdr:cNvPr id="2" name="Rechteck 1">
          <a:extLst>
            <a:ext uri="{FF2B5EF4-FFF2-40B4-BE49-F238E27FC236}">
              <a16:creationId xmlns:a16="http://schemas.microsoft.com/office/drawing/2014/main" id="{88EE9C1C-B45F-474A-A098-384EE48893AF}"/>
            </a:ext>
          </a:extLst>
        </xdr:cNvPr>
        <xdr:cNvSpPr/>
      </xdr:nvSpPr>
      <xdr:spPr>
        <a:xfrm>
          <a:off x="9195888" y="1132468"/>
          <a:ext cx="1678311" cy="0"/>
        </a:xfrm>
        <a:prstGeom prst="rect">
          <a:avLst/>
        </a:prstGeom>
        <a:solidFill>
          <a:srgbClr val="FFFFA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412376</xdr:colOff>
      <xdr:row>1</xdr:row>
      <xdr:rowOff>110489</xdr:rowOff>
    </xdr:from>
    <xdr:to>
      <xdr:col>20</xdr:col>
      <xdr:colOff>27215</xdr:colOff>
      <xdr:row>2</xdr:row>
      <xdr:rowOff>147689</xdr:rowOff>
    </xdr:to>
    <xdr:sp macro="" textlink="">
      <xdr:nvSpPr>
        <xdr:cNvPr id="4" name="Textfeld 3">
          <a:extLst>
            <a:ext uri="{FF2B5EF4-FFF2-40B4-BE49-F238E27FC236}">
              <a16:creationId xmlns:a16="http://schemas.microsoft.com/office/drawing/2014/main" id="{DE4EEB92-FA15-49AA-9B38-CD2EB9F29C4C}"/>
            </a:ext>
          </a:extLst>
        </xdr:cNvPr>
        <xdr:cNvSpPr txBox="1"/>
      </xdr:nvSpPr>
      <xdr:spPr>
        <a:xfrm>
          <a:off x="412376" y="241118"/>
          <a:ext cx="11904810" cy="570600"/>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36000" bIns="36000" rtlCol="0" anchor="ctr"/>
        <a:lstStyle/>
        <a:p>
          <a:pPr algn="ctr"/>
          <a:r>
            <a:rPr lang="de-DE" sz="1800" b="1" i="0" u="none" strike="noStrike">
              <a:solidFill>
                <a:schemeClr val="bg1"/>
              </a:solidFill>
              <a:effectLst/>
              <a:latin typeface="+mn-lt"/>
              <a:ea typeface="+mn-ea"/>
              <a:cs typeface="+mn-cs"/>
            </a:rPr>
            <a:t>3. Ergebnis</a:t>
          </a:r>
          <a:endParaRPr lang="de-DE" sz="1000" i="1">
            <a:solidFill>
              <a:schemeClr val="bg1"/>
            </a:solidFill>
          </a:endParaRPr>
        </a:p>
      </xdr:txBody>
    </xdr:sp>
    <xdr:clientData/>
  </xdr:twoCellAnchor>
  <xdr:twoCellAnchor>
    <xdr:from>
      <xdr:col>0</xdr:col>
      <xdr:colOff>416859</xdr:colOff>
      <xdr:row>5</xdr:row>
      <xdr:rowOff>255495</xdr:rowOff>
    </xdr:from>
    <xdr:to>
      <xdr:col>7</xdr:col>
      <xdr:colOff>8964</xdr:colOff>
      <xdr:row>7</xdr:row>
      <xdr:rowOff>60921</xdr:rowOff>
    </xdr:to>
    <xdr:sp macro="" textlink="">
      <xdr:nvSpPr>
        <xdr:cNvPr id="6" name="Textfeld 5">
          <a:extLst>
            <a:ext uri="{FF2B5EF4-FFF2-40B4-BE49-F238E27FC236}">
              <a16:creationId xmlns:a16="http://schemas.microsoft.com/office/drawing/2014/main" id="{792A8B87-1490-475C-B8B7-0EE98EAF0585}"/>
            </a:ext>
          </a:extLst>
        </xdr:cNvPr>
        <xdr:cNvSpPr txBox="1"/>
      </xdr:nvSpPr>
      <xdr:spPr>
        <a:xfrm>
          <a:off x="416859" y="1942781"/>
          <a:ext cx="6079991" cy="349711"/>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r>
            <a:rPr lang="de-DE" sz="1400" b="0" i="1" u="none" strike="noStrike">
              <a:solidFill>
                <a:schemeClr val="bg1"/>
              </a:solidFill>
              <a:effectLst/>
              <a:latin typeface="+mn-lt"/>
              <a:ea typeface="+mn-ea"/>
              <a:cs typeface="+mn-cs"/>
            </a:rPr>
            <a:t>1.   Stromverbrauch und Anlagenleistung</a:t>
          </a:r>
          <a:endParaRPr lang="de-DE" sz="700" b="0" i="1">
            <a:solidFill>
              <a:schemeClr val="bg1"/>
            </a:solidFill>
          </a:endParaRPr>
        </a:p>
      </xdr:txBody>
    </xdr:sp>
    <xdr:clientData/>
  </xdr:twoCellAnchor>
  <xdr:twoCellAnchor>
    <xdr:from>
      <xdr:col>1</xdr:col>
      <xdr:colOff>23814</xdr:colOff>
      <xdr:row>24</xdr:row>
      <xdr:rowOff>25167</xdr:rowOff>
    </xdr:from>
    <xdr:to>
      <xdr:col>6</xdr:col>
      <xdr:colOff>775506</xdr:colOff>
      <xdr:row>24</xdr:row>
      <xdr:rowOff>328312</xdr:rowOff>
    </xdr:to>
    <xdr:sp macro="" textlink="">
      <xdr:nvSpPr>
        <xdr:cNvPr id="7" name="Textfeld 6">
          <a:extLst>
            <a:ext uri="{FF2B5EF4-FFF2-40B4-BE49-F238E27FC236}">
              <a16:creationId xmlns:a16="http://schemas.microsoft.com/office/drawing/2014/main" id="{DFC31780-8AB4-4B9D-A3DA-E81537E05183}"/>
            </a:ext>
          </a:extLst>
        </xdr:cNvPr>
        <xdr:cNvSpPr txBox="1"/>
      </xdr:nvSpPr>
      <xdr:spPr>
        <a:xfrm>
          <a:off x="442914" y="5935430"/>
          <a:ext cx="6028542" cy="303145"/>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r>
            <a:rPr lang="de-DE" sz="1400" b="0" i="1" u="none" strike="noStrike">
              <a:solidFill>
                <a:schemeClr val="bg1"/>
              </a:solidFill>
              <a:effectLst/>
              <a:latin typeface="+mn-lt"/>
              <a:ea typeface="+mn-ea"/>
              <a:cs typeface="+mn-cs"/>
            </a:rPr>
            <a:t>3.   Kosten</a:t>
          </a:r>
          <a:endParaRPr lang="de-DE" sz="700" b="0" i="1">
            <a:solidFill>
              <a:schemeClr val="bg1"/>
            </a:solidFill>
          </a:endParaRPr>
        </a:p>
      </xdr:txBody>
    </xdr:sp>
    <xdr:clientData/>
  </xdr:twoCellAnchor>
  <xdr:twoCellAnchor>
    <xdr:from>
      <xdr:col>0</xdr:col>
      <xdr:colOff>416858</xdr:colOff>
      <xdr:row>16</xdr:row>
      <xdr:rowOff>160412</xdr:rowOff>
    </xdr:from>
    <xdr:to>
      <xdr:col>7</xdr:col>
      <xdr:colOff>3810</xdr:colOff>
      <xdr:row>17</xdr:row>
      <xdr:rowOff>246917</xdr:rowOff>
    </xdr:to>
    <xdr:sp macro="" textlink="">
      <xdr:nvSpPr>
        <xdr:cNvPr id="8" name="Textfeld 7">
          <a:extLst>
            <a:ext uri="{FF2B5EF4-FFF2-40B4-BE49-F238E27FC236}">
              <a16:creationId xmlns:a16="http://schemas.microsoft.com/office/drawing/2014/main" id="{EFC11087-2DA7-4C3D-86E7-552DD62299C1}"/>
            </a:ext>
          </a:extLst>
        </xdr:cNvPr>
        <xdr:cNvSpPr txBox="1"/>
      </xdr:nvSpPr>
      <xdr:spPr>
        <a:xfrm>
          <a:off x="416858" y="4601783"/>
          <a:ext cx="6074838" cy="342320"/>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r>
            <a:rPr lang="de-DE" sz="1400" b="0" i="1" u="none" strike="noStrike">
              <a:solidFill>
                <a:schemeClr val="bg1"/>
              </a:solidFill>
              <a:effectLst/>
              <a:latin typeface="+mn-lt"/>
              <a:ea typeface="+mn-ea"/>
              <a:cs typeface="+mn-cs"/>
            </a:rPr>
            <a:t>2.   Erlöse</a:t>
          </a:r>
          <a:endParaRPr lang="de-DE" sz="700" b="0" i="1">
            <a:solidFill>
              <a:schemeClr val="bg1"/>
            </a:solidFill>
          </a:endParaRPr>
        </a:p>
      </xdr:txBody>
    </xdr:sp>
    <xdr:clientData/>
  </xdr:twoCellAnchor>
  <xdr:twoCellAnchor>
    <xdr:from>
      <xdr:col>2</xdr:col>
      <xdr:colOff>47624</xdr:colOff>
      <xdr:row>38</xdr:row>
      <xdr:rowOff>169068</xdr:rowOff>
    </xdr:from>
    <xdr:to>
      <xdr:col>7</xdr:col>
      <xdr:colOff>0</xdr:colOff>
      <xdr:row>57</xdr:row>
      <xdr:rowOff>147637</xdr:rowOff>
    </xdr:to>
    <xdr:graphicFrame macro="">
      <xdr:nvGraphicFramePr>
        <xdr:cNvPr id="5" name="Diagramm 4">
          <a:extLst>
            <a:ext uri="{FF2B5EF4-FFF2-40B4-BE49-F238E27FC236}">
              <a16:creationId xmlns:a16="http://schemas.microsoft.com/office/drawing/2014/main" id="{04774924-E210-C3FB-CEBB-2E683364BE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19052</xdr:colOff>
      <xdr:row>33</xdr:row>
      <xdr:rowOff>229956</xdr:rowOff>
    </xdr:from>
    <xdr:to>
      <xdr:col>6</xdr:col>
      <xdr:colOff>770744</xdr:colOff>
      <xdr:row>35</xdr:row>
      <xdr:rowOff>28276</xdr:rowOff>
    </xdr:to>
    <xdr:sp macro="" textlink="">
      <xdr:nvSpPr>
        <xdr:cNvPr id="13" name="Textfeld 12">
          <a:extLst>
            <a:ext uri="{FF2B5EF4-FFF2-40B4-BE49-F238E27FC236}">
              <a16:creationId xmlns:a16="http://schemas.microsoft.com/office/drawing/2014/main" id="{53B2E8E1-9E03-48D9-8FC2-42910DA9F62B}"/>
            </a:ext>
          </a:extLst>
        </xdr:cNvPr>
        <xdr:cNvSpPr txBox="1"/>
      </xdr:nvSpPr>
      <xdr:spPr>
        <a:xfrm>
          <a:off x="438152" y="8416694"/>
          <a:ext cx="6028542" cy="303145"/>
        </a:xfrm>
        <a:prstGeom prst="rect">
          <a:avLst/>
        </a:prstGeom>
        <a:solidFill>
          <a:srgbClr val="6B986D"/>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r>
            <a:rPr lang="de-DE" sz="1400" b="0" i="1" u="none" strike="noStrike">
              <a:solidFill>
                <a:schemeClr val="bg1"/>
              </a:solidFill>
              <a:effectLst/>
              <a:latin typeface="+mn-lt"/>
              <a:ea typeface="+mn-ea"/>
              <a:cs typeface="+mn-cs"/>
            </a:rPr>
            <a:t>4.   Ergebnis: Jährliche finanzielle Einsparungen durch eine PV-Anlage </a:t>
          </a:r>
          <a:endParaRPr lang="de-DE" sz="700" b="0" i="1">
            <a:solidFill>
              <a:schemeClr val="bg1"/>
            </a:solidFill>
          </a:endParaRPr>
        </a:p>
      </xdr:txBody>
    </xdr:sp>
    <xdr:clientData/>
  </xdr:twoCellAnchor>
  <xdr:twoCellAnchor>
    <xdr:from>
      <xdr:col>7</xdr:col>
      <xdr:colOff>261257</xdr:colOff>
      <xdr:row>9</xdr:row>
      <xdr:rowOff>48987</xdr:rowOff>
    </xdr:from>
    <xdr:to>
      <xdr:col>7</xdr:col>
      <xdr:colOff>538843</xdr:colOff>
      <xdr:row>11</xdr:row>
      <xdr:rowOff>185059</xdr:rowOff>
    </xdr:to>
    <xdr:sp macro="" textlink="">
      <xdr:nvSpPr>
        <xdr:cNvPr id="16" name="Geschweifte Klammer rechts 15">
          <a:extLst>
            <a:ext uri="{FF2B5EF4-FFF2-40B4-BE49-F238E27FC236}">
              <a16:creationId xmlns:a16="http://schemas.microsoft.com/office/drawing/2014/main" id="{20EC9C8D-8DDE-1127-FC8F-58220C144770}"/>
            </a:ext>
          </a:extLst>
        </xdr:cNvPr>
        <xdr:cNvSpPr/>
      </xdr:nvSpPr>
      <xdr:spPr>
        <a:xfrm>
          <a:off x="6749143" y="2634344"/>
          <a:ext cx="277586" cy="658586"/>
        </a:xfrm>
        <a:prstGeom prst="rightBrace">
          <a:avLst>
            <a:gd name="adj1" fmla="val 56158"/>
            <a:gd name="adj2" fmla="val 50000"/>
          </a:avLst>
        </a:prstGeom>
        <a:ln w="19050">
          <a:solidFill>
            <a:srgbClr val="6B986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272143</xdr:colOff>
      <xdr:row>13</xdr:row>
      <xdr:rowOff>9465</xdr:rowOff>
    </xdr:from>
    <xdr:to>
      <xdr:col>7</xdr:col>
      <xdr:colOff>480391</xdr:colOff>
      <xdr:row>14</xdr:row>
      <xdr:rowOff>23191</xdr:rowOff>
    </xdr:to>
    <xdr:sp macro="" textlink="">
      <xdr:nvSpPr>
        <xdr:cNvPr id="18" name="Geschweifte Klammer rechts 17">
          <a:extLst>
            <a:ext uri="{FF2B5EF4-FFF2-40B4-BE49-F238E27FC236}">
              <a16:creationId xmlns:a16="http://schemas.microsoft.com/office/drawing/2014/main" id="{FCAE0C07-8AAA-4B49-B6DD-E1B308E603EE}"/>
            </a:ext>
          </a:extLst>
        </xdr:cNvPr>
        <xdr:cNvSpPr/>
      </xdr:nvSpPr>
      <xdr:spPr>
        <a:xfrm>
          <a:off x="6755769" y="3670378"/>
          <a:ext cx="208248" cy="275456"/>
        </a:xfrm>
        <a:prstGeom prst="rightBrace">
          <a:avLst>
            <a:gd name="adj1" fmla="val 50000"/>
            <a:gd name="adj2" fmla="val 50000"/>
          </a:avLst>
        </a:prstGeom>
        <a:ln w="19050">
          <a:solidFill>
            <a:srgbClr val="6B986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265517</xdr:colOff>
      <xdr:row>18</xdr:row>
      <xdr:rowOff>191298</xdr:rowOff>
    </xdr:from>
    <xdr:to>
      <xdr:col>7</xdr:col>
      <xdr:colOff>543103</xdr:colOff>
      <xdr:row>21</xdr:row>
      <xdr:rowOff>15944</xdr:rowOff>
    </xdr:to>
    <xdr:sp macro="" textlink="">
      <xdr:nvSpPr>
        <xdr:cNvPr id="19" name="Geschweifte Klammer rechts 18">
          <a:extLst>
            <a:ext uri="{FF2B5EF4-FFF2-40B4-BE49-F238E27FC236}">
              <a16:creationId xmlns:a16="http://schemas.microsoft.com/office/drawing/2014/main" id="{F9F981ED-B590-4A3E-A459-FBB205F8D31C}"/>
            </a:ext>
          </a:extLst>
        </xdr:cNvPr>
        <xdr:cNvSpPr/>
      </xdr:nvSpPr>
      <xdr:spPr>
        <a:xfrm>
          <a:off x="6747809" y="5176048"/>
          <a:ext cx="277586" cy="650146"/>
        </a:xfrm>
        <a:prstGeom prst="rightBrace">
          <a:avLst>
            <a:gd name="adj1" fmla="val 56158"/>
            <a:gd name="adj2" fmla="val 50000"/>
          </a:avLst>
        </a:prstGeom>
        <a:ln w="19050">
          <a:solidFill>
            <a:srgbClr val="6B986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248708</xdr:colOff>
      <xdr:row>26</xdr:row>
      <xdr:rowOff>42333</xdr:rowOff>
    </xdr:from>
    <xdr:to>
      <xdr:col>7</xdr:col>
      <xdr:colOff>542169</xdr:colOff>
      <xdr:row>31</xdr:row>
      <xdr:rowOff>0</xdr:rowOff>
    </xdr:to>
    <xdr:sp macro="" textlink="">
      <xdr:nvSpPr>
        <xdr:cNvPr id="20" name="Geschweifte Klammer rechts 19">
          <a:extLst>
            <a:ext uri="{FF2B5EF4-FFF2-40B4-BE49-F238E27FC236}">
              <a16:creationId xmlns:a16="http://schemas.microsoft.com/office/drawing/2014/main" id="{047B6D79-7022-438F-967F-4D4EE02C6E99}"/>
            </a:ext>
          </a:extLst>
        </xdr:cNvPr>
        <xdr:cNvSpPr/>
      </xdr:nvSpPr>
      <xdr:spPr>
        <a:xfrm>
          <a:off x="6731000" y="6963833"/>
          <a:ext cx="293461" cy="1270000"/>
        </a:xfrm>
        <a:prstGeom prst="rightBrace">
          <a:avLst>
            <a:gd name="adj1" fmla="val 56158"/>
            <a:gd name="adj2" fmla="val 50000"/>
          </a:avLst>
        </a:prstGeom>
        <a:noFill/>
        <a:ln w="19050">
          <a:solidFill>
            <a:srgbClr val="6B986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solidFill>
              <a:srgbClr val="6B986D"/>
            </a:solidFill>
          </a:endParaRPr>
        </a:p>
      </xdr:txBody>
    </xdr:sp>
    <xdr:clientData/>
  </xdr:twoCellAnchor>
  <xdr:twoCellAnchor>
    <xdr:from>
      <xdr:col>7</xdr:col>
      <xdr:colOff>278130</xdr:colOff>
      <xdr:row>37</xdr:row>
      <xdr:rowOff>45719</xdr:rowOff>
    </xdr:from>
    <xdr:to>
      <xdr:col>7</xdr:col>
      <xdr:colOff>525780</xdr:colOff>
      <xdr:row>37</xdr:row>
      <xdr:rowOff>464820</xdr:rowOff>
    </xdr:to>
    <xdr:sp macro="" textlink="">
      <xdr:nvSpPr>
        <xdr:cNvPr id="21" name="Geschweifte Klammer rechts 20">
          <a:extLst>
            <a:ext uri="{FF2B5EF4-FFF2-40B4-BE49-F238E27FC236}">
              <a16:creationId xmlns:a16="http://schemas.microsoft.com/office/drawing/2014/main" id="{E14EA38E-E9BD-4687-8894-AB72DC39A1C9}"/>
            </a:ext>
          </a:extLst>
        </xdr:cNvPr>
        <xdr:cNvSpPr/>
      </xdr:nvSpPr>
      <xdr:spPr>
        <a:xfrm>
          <a:off x="6758940" y="9509759"/>
          <a:ext cx="247650" cy="419101"/>
        </a:xfrm>
        <a:prstGeom prst="rightBrace">
          <a:avLst>
            <a:gd name="adj1" fmla="val 56158"/>
            <a:gd name="adj2" fmla="val 50000"/>
          </a:avLst>
        </a:prstGeom>
        <a:ln w="19050">
          <a:solidFill>
            <a:srgbClr val="6B986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doi.org/10.1007/978-3-658-18996-9_8" TargetMode="External"/><Relationship Id="rId3" Type="http://schemas.openxmlformats.org/officeDocument/2006/relationships/hyperlink" Target="https://www.netze-bw.de/zaehler/stromzaehler/smart-meter" TargetMode="External"/><Relationship Id="rId7" Type="http://schemas.openxmlformats.org/officeDocument/2006/relationships/hyperlink" Target="https://de.statista.com/statistik/daten/studie/684534/umfrage/prognose-des-iwf-zur-entwicklung-der-inflationsrate-in-deutschland/" TargetMode="External"/><Relationship Id="rId2" Type="http://schemas.openxmlformats.org/officeDocument/2006/relationships/hyperlink" Target="https://www.ise.fraunhofer.de/de/veroeffentlichungen/studien/studie-stromgestehungskosten-erneuerbare-energien.html" TargetMode="External"/><Relationship Id="rId1" Type="http://schemas.openxmlformats.org/officeDocument/2006/relationships/hyperlink" Target="https://www.bundesnetzagentur.de/DE/Fachthemen/ElektrizitaetundGas/ErneuerbareEnergien/EEG_Foerderung/start.html" TargetMode="External"/><Relationship Id="rId6" Type="http://schemas.openxmlformats.org/officeDocument/2006/relationships/hyperlink" Target="https://www.ise.fraunhofer.de/de/veroeffentlichungen/studien/studie-stromgestehungskosten-erneuerbare-energien.html" TargetMode="External"/><Relationship Id="rId5" Type="http://schemas.openxmlformats.org/officeDocument/2006/relationships/hyperlink" Target="https://solarenergie.de/photovoltaikanlage/absicherung/wartung" TargetMode="External"/><Relationship Id="rId4" Type="http://schemas.openxmlformats.org/officeDocument/2006/relationships/hyperlink" Target="https://www.verivox.de/photovoltaik/photovoltaik-versicherung/vergleich/"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FC5F7-D402-47C7-91D9-4666A28E2E86}">
  <dimension ref="C3:L20"/>
  <sheetViews>
    <sheetView showGridLines="0" topLeftCell="A138" zoomScale="117" zoomScaleNormal="100" workbookViewId="0">
      <selection activeCell="M86" sqref="M86"/>
    </sheetView>
  </sheetViews>
  <sheetFormatPr baseColWidth="10" defaultRowHeight="15" x14ac:dyDescent="0.2"/>
  <cols>
    <col min="1" max="1" width="8.5" customWidth="1"/>
    <col min="2" max="2" width="7.5" customWidth="1"/>
    <col min="3" max="3" width="34.83203125" customWidth="1"/>
    <col min="4" max="4" width="9.1640625" style="1" customWidth="1"/>
    <col min="5" max="5" width="10.1640625" style="1" customWidth="1"/>
    <col min="6" max="6" width="16.1640625" style="1" customWidth="1"/>
    <col min="7" max="7" width="9.33203125" customWidth="1"/>
    <col min="9" max="9" width="10.1640625" customWidth="1"/>
    <col min="10" max="10" width="9.1640625" customWidth="1"/>
    <col min="11" max="11" width="20.6640625" customWidth="1"/>
    <col min="12" max="13" width="10.6640625" customWidth="1"/>
    <col min="15" max="15" width="7" customWidth="1"/>
    <col min="16" max="16" width="6.5" customWidth="1"/>
    <col min="17" max="17" width="5.5" customWidth="1"/>
    <col min="18" max="18" width="20.83203125" bestFit="1" customWidth="1"/>
  </cols>
  <sheetData>
    <row r="3" spans="3:12" ht="37.5" customHeight="1" x14ac:dyDescent="0.25">
      <c r="C3" s="10"/>
      <c r="D3" s="6"/>
      <c r="E3" s="7"/>
      <c r="F3" s="7"/>
      <c r="G3" s="8"/>
      <c r="H3" s="8"/>
      <c r="K3" s="9"/>
      <c r="L3" s="10"/>
    </row>
    <row r="4" spans="3:12" ht="13.25" customHeight="1" x14ac:dyDescent="0.25">
      <c r="C4" s="11"/>
      <c r="D4" s="6"/>
      <c r="E4" s="7"/>
      <c r="F4" s="7"/>
      <c r="G4" s="8"/>
      <c r="H4" s="8"/>
      <c r="L4" s="11"/>
    </row>
    <row r="6" spans="3:12" ht="16.25" customHeight="1" x14ac:dyDescent="0.2">
      <c r="C6" s="168"/>
      <c r="D6" s="168"/>
      <c r="E6" s="168"/>
      <c r="F6" s="168"/>
      <c r="G6" s="168"/>
      <c r="H6" s="168"/>
    </row>
    <row r="20" ht="20.75" customHeight="1" x14ac:dyDescent="0.2"/>
  </sheetData>
  <mergeCells count="1">
    <mergeCell ref="C6:H6"/>
  </mergeCells>
  <pageMargins left="0.7" right="0.7" top="0.78740157500000008" bottom="0.78740157500000008"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E0F0A-26AE-4F14-B339-993AA3B82226}">
  <dimension ref="C1:T28"/>
  <sheetViews>
    <sheetView showGridLines="0" topLeftCell="A6" zoomScaleNormal="90" workbookViewId="0">
      <selection activeCell="K16" sqref="K16"/>
    </sheetView>
  </sheetViews>
  <sheetFormatPr baseColWidth="10" defaultRowHeight="15" x14ac:dyDescent="0.2"/>
  <cols>
    <col min="1" max="1" width="2.5" customWidth="1"/>
    <col min="2" max="2" width="2.83203125" customWidth="1"/>
    <col min="3" max="3" width="3.5" customWidth="1"/>
    <col min="4" max="4" width="30.83203125" customWidth="1"/>
    <col min="5" max="7" width="21.33203125" style="1" customWidth="1"/>
    <col min="8" max="8" width="21.33203125" customWidth="1"/>
    <col min="9" max="9" width="9.1640625" customWidth="1"/>
    <col min="10" max="10" width="3.83203125" customWidth="1"/>
    <col min="11" max="11" width="24.6640625" customWidth="1"/>
    <col min="12" max="12" width="7.5" customWidth="1"/>
    <col min="13" max="13" width="6.83203125" customWidth="1"/>
    <col min="14" max="14" width="6.6640625" customWidth="1"/>
    <col min="15" max="15" width="6.1640625" customWidth="1"/>
    <col min="16" max="16" width="7" customWidth="1"/>
    <col min="17" max="17" width="6.5" customWidth="1"/>
    <col min="18" max="18" width="4.6640625" customWidth="1"/>
    <col min="19" max="19" width="4.5" hidden="1" customWidth="1"/>
    <col min="20" max="20" width="6.5" hidden="1" customWidth="1"/>
    <col min="21" max="21" width="5.83203125" customWidth="1"/>
  </cols>
  <sheetData>
    <row r="1" spans="3:20" ht="23" customHeight="1" x14ac:dyDescent="0.2"/>
    <row r="2" spans="3:20" ht="42" customHeight="1" x14ac:dyDescent="0.2"/>
    <row r="3" spans="3:20" ht="24" customHeight="1" x14ac:dyDescent="0.2"/>
    <row r="4" spans="3:20" ht="32.75" customHeight="1" x14ac:dyDescent="0.2">
      <c r="D4" s="161" t="s">
        <v>98</v>
      </c>
    </row>
    <row r="5" spans="3:20" ht="21.25" customHeight="1" x14ac:dyDescent="0.2">
      <c r="D5" s="13" t="s">
        <v>8</v>
      </c>
      <c r="E5" s="169"/>
      <c r="F5" s="170"/>
      <c r="G5" s="170"/>
      <c r="H5" s="171"/>
      <c r="I5" s="41"/>
    </row>
    <row r="6" spans="3:20" ht="39" customHeight="1" x14ac:dyDescent="0.2">
      <c r="D6" s="13" t="s">
        <v>9</v>
      </c>
      <c r="E6" s="169"/>
      <c r="F6" s="170"/>
      <c r="G6" s="170"/>
      <c r="H6" s="171"/>
      <c r="I6" s="40"/>
    </row>
    <row r="7" spans="3:20" ht="15.5" customHeight="1" x14ac:dyDescent="0.2">
      <c r="D7" s="39"/>
      <c r="E7" s="21"/>
      <c r="F7" s="21"/>
      <c r="G7" s="21"/>
      <c r="H7" s="21"/>
      <c r="I7" s="40"/>
    </row>
    <row r="8" spans="3:20" ht="21.25" customHeight="1" x14ac:dyDescent="0.2">
      <c r="E8" s="64" t="s">
        <v>27</v>
      </c>
      <c r="F8" s="64" t="s">
        <v>28</v>
      </c>
      <c r="G8" s="64" t="s">
        <v>29</v>
      </c>
      <c r="H8" s="64" t="s">
        <v>30</v>
      </c>
      <c r="I8" s="42"/>
      <c r="L8" s="88"/>
      <c r="M8" s="88"/>
      <c r="N8" s="88"/>
      <c r="O8" s="88"/>
      <c r="P8" s="88"/>
      <c r="Q8" s="88"/>
      <c r="R8" s="88"/>
      <c r="S8" s="88"/>
      <c r="T8" s="88"/>
    </row>
    <row r="9" spans="3:20" ht="87.5" customHeight="1" x14ac:dyDescent="0.2">
      <c r="D9" s="13" t="s">
        <v>81</v>
      </c>
      <c r="E9" s="167"/>
      <c r="F9" s="167"/>
      <c r="G9" s="167"/>
      <c r="H9" s="167"/>
      <c r="I9" s="42"/>
      <c r="K9" s="88"/>
      <c r="L9" s="88"/>
      <c r="M9" s="88"/>
      <c r="N9" s="88"/>
      <c r="O9" s="88"/>
      <c r="P9" s="88"/>
      <c r="Q9" s="88"/>
      <c r="R9" s="88"/>
      <c r="S9" s="88"/>
      <c r="T9" s="88"/>
    </row>
    <row r="10" spans="3:20" ht="10.25" customHeight="1" x14ac:dyDescent="0.2">
      <c r="D10" s="39"/>
      <c r="E10" s="70"/>
      <c r="F10" s="70"/>
      <c r="G10" s="70"/>
      <c r="H10" s="70"/>
      <c r="I10" s="40"/>
      <c r="K10" s="88"/>
      <c r="L10" s="88"/>
      <c r="M10" s="88"/>
      <c r="N10" s="88"/>
      <c r="O10" s="88"/>
      <c r="P10" s="88"/>
      <c r="Q10" s="88"/>
      <c r="R10" s="88"/>
      <c r="S10" s="88"/>
      <c r="T10" s="88"/>
    </row>
    <row r="11" spans="3:20" ht="5" customHeight="1" x14ac:dyDescent="0.2">
      <c r="D11" s="88"/>
      <c r="E11" s="70"/>
      <c r="F11" s="70"/>
      <c r="G11" s="70"/>
      <c r="H11" s="70"/>
      <c r="I11" s="40"/>
      <c r="K11" s="165"/>
      <c r="L11" s="88"/>
      <c r="M11" s="88"/>
      <c r="N11" s="88"/>
      <c r="O11" s="88"/>
      <c r="P11" s="88"/>
      <c r="Q11" s="88"/>
      <c r="R11" s="88"/>
      <c r="S11" s="88"/>
      <c r="T11" s="88"/>
    </row>
    <row r="12" spans="3:20" ht="33.25" customHeight="1" x14ac:dyDescent="0.2">
      <c r="C12" s="17">
        <v>1</v>
      </c>
      <c r="D12" s="89" t="s">
        <v>52</v>
      </c>
      <c r="E12" s="71"/>
      <c r="F12" s="71"/>
      <c r="G12" s="71"/>
      <c r="H12" s="71"/>
      <c r="I12" s="40"/>
      <c r="K12" s="166" t="str">
        <f>IF(AND(H12&lt;=0,H12&lt;&gt;""), "Bitte Wert größer Null eingeben",IF(AND(G12 &lt;= 0,G12&lt;&gt;""), "Bitte Wert größer Null eingeben",IF(AND(F12&lt;=0,F12&lt;&gt;""),"Bitte Wert größer Null eingeben",IF(AND(E12&lt;=0,E12&lt;&gt;""),"Bitte Wert größer Null eingeben",""))))</f>
        <v/>
      </c>
      <c r="L12" s="88"/>
      <c r="M12" s="88"/>
      <c r="N12" s="88"/>
      <c r="O12" s="88"/>
      <c r="P12" s="88"/>
      <c r="Q12" s="88"/>
      <c r="R12" s="88"/>
      <c r="S12" s="88"/>
      <c r="T12" s="88"/>
    </row>
    <row r="13" spans="3:20" ht="32.5" customHeight="1" x14ac:dyDescent="0.2">
      <c r="C13" s="16">
        <v>2</v>
      </c>
      <c r="D13" s="89" t="s">
        <v>53</v>
      </c>
      <c r="E13" s="72"/>
      <c r="F13" s="72"/>
      <c r="G13" s="72"/>
      <c r="H13" s="72"/>
      <c r="I13" s="40"/>
      <c r="K13" s="166" t="str">
        <f>IF(AND(H13&lt;=0,H13&lt;&gt;""), "Bitte Wert größer Null eingeben",IF(AND(G13 &lt;= 0,G13&lt;&gt;""), "Bitte Wert größer Null eingeben",IF(AND(F13&lt;=0,F13&lt;&gt;""),"Bitte Wert größer Null eingeben",IF(AND(E13&lt;=0,E13&lt;&gt;""),"Bitte Wert größer Null eingeben",""))))</f>
        <v/>
      </c>
      <c r="L13" s="88"/>
      <c r="M13" s="88"/>
      <c r="N13" s="88"/>
      <c r="O13" s="88"/>
      <c r="P13" s="88"/>
      <c r="Q13" s="88"/>
      <c r="R13" s="88"/>
      <c r="S13" s="88"/>
      <c r="T13" s="88"/>
    </row>
    <row r="14" spans="3:20" ht="35.75" customHeight="1" x14ac:dyDescent="0.2">
      <c r="C14" s="17">
        <v>3</v>
      </c>
      <c r="D14" s="89" t="s">
        <v>54</v>
      </c>
      <c r="E14" s="71"/>
      <c r="F14" s="71"/>
      <c r="G14" s="71"/>
      <c r="H14" s="71"/>
      <c r="I14" s="40"/>
      <c r="K14" s="166" t="str">
        <f>IF(AND(H14&lt;=0,H14&lt;&gt;""), "Bitte Wert größer Null eingeben",IF(AND(G14 &lt;= 0,G14&lt;&gt;""), "Bitte Wert größer Null eingeben",IF(AND(F14&lt;=0,F14&lt;&gt;""),"Bitte Wert größer Null eingeben",IF(AND(E14&lt;=0,E14&lt;&gt;""),"Bitte Wert größer Null eingeben",""))))</f>
        <v/>
      </c>
      <c r="M14" s="88"/>
      <c r="N14" s="88"/>
      <c r="O14" s="88"/>
      <c r="P14" s="88"/>
      <c r="Q14" s="88"/>
      <c r="R14" s="88"/>
      <c r="S14" s="88"/>
      <c r="T14" s="88"/>
    </row>
    <row r="15" spans="3:20" ht="35" customHeight="1" x14ac:dyDescent="0.2">
      <c r="C15" s="16">
        <v>4</v>
      </c>
      <c r="D15" s="89" t="s">
        <v>66</v>
      </c>
      <c r="E15" s="72"/>
      <c r="F15" s="72"/>
      <c r="G15" s="72"/>
      <c r="H15" s="72"/>
      <c r="I15" s="40"/>
      <c r="K15" s="166" t="str">
        <f>IF(AND(H15&lt;=0,H15&lt;&gt;""), "Bitte Wert größer Null eingeben",IF(AND(G15 &lt;= 0,G15&lt;&gt;""), "Bitte Wert größer Null eingeben",IF(AND(F15&lt;=0,F15&lt;&gt;""),"Bitte Wert größer Null eingeben",IF(AND(E15&lt;=0,E15&lt;&gt;""),"Bitte Wert größer Null eingeben",""))))</f>
        <v/>
      </c>
      <c r="L15" s="88"/>
      <c r="M15" s="88"/>
      <c r="N15" s="88"/>
      <c r="O15" s="88"/>
      <c r="P15" s="88"/>
      <c r="Q15" s="88"/>
      <c r="R15" s="88"/>
      <c r="S15" s="88"/>
      <c r="T15" s="88"/>
    </row>
    <row r="16" spans="3:20" ht="14" customHeight="1" x14ac:dyDescent="0.2">
      <c r="C16" s="16"/>
      <c r="D16" s="158"/>
      <c r="E16" s="159"/>
      <c r="F16" s="159"/>
      <c r="G16" s="159"/>
      <c r="H16" s="159"/>
      <c r="I16" s="40"/>
      <c r="L16" s="88"/>
      <c r="M16" s="88"/>
      <c r="N16" s="88"/>
      <c r="O16" s="88"/>
      <c r="P16" s="88"/>
      <c r="Q16" s="88"/>
      <c r="R16" s="88"/>
      <c r="S16" s="88"/>
      <c r="T16" s="88"/>
    </row>
    <row r="17" spans="3:20" ht="47.5" customHeight="1" x14ac:dyDescent="0.2">
      <c r="C17" s="16"/>
      <c r="D17" s="13" t="s">
        <v>85</v>
      </c>
      <c r="E17" s="160" t="str">
        <f>IF(AND(OR(E12&lt;&gt;"",E13&lt;&gt;"",E14&lt;&gt;"",E15&lt;&gt;""),OR(E12="",E13="",E14="",E15="")),"Bitte füllen Sie alle Felder aus",IF(AND(E12="",E13="",E14="",E15=""),"",IF(OR(E12&lt;=0,E13&lt;=0,E14&lt;=0,E15&lt;=0),"Bitte positive Werte eingeben",IF('2. Annahmen &amp; Berechnung'!L22&gt;2.2,"Achtung: bitte PV-Erzeugung verringern oder Gesamtverbrauch erhöhen!","Eingabe vollständig"))))</f>
        <v/>
      </c>
      <c r="F17" s="160" t="str">
        <f>IF(AND(OR(F12&lt;&gt;"",F13&lt;&gt;"",F14&lt;&gt;"",F15&lt;&gt;""),OR(F12="",F13="",F14="",F15="")),"Bitte füllen Sie alle Felder aus",IF(AND(F12="",F13="",F14="",F15=""),"",IF(OR(F12&lt;=0,F13&lt;=0,F14&lt;=0,F15&lt;=0),"Bitte positive Werte eingeben",IF('2. Annahmen &amp; Berechnung'!O22&gt;2.2,"Achtung: bitte PV-Erzeugung verringern oder Gesamtverbrauch erhöhen!","Eingabe vollständig"))))</f>
        <v/>
      </c>
      <c r="G17" s="160" t="str">
        <f>IF(AND(OR(G12&lt;&gt;"",G13&lt;&gt;"",G14&lt;&gt;"",G15&lt;&gt;""),OR(G12="",G13="",G14="",G15="")),"Bitte füllen Sie alle Felder aus",IF(AND(G12="",G13="",G14="",G15=""),"",IF(OR(G12&lt;=0,G13&lt;=0,G14&lt;=0,G15&lt;=0),"Bitte positive Werte eingeben",IF('2. Annahmen &amp; Berechnung'!R22&gt;2.2,"Achtung: bitte PV-Erzeugung verringern oder Gesamtverbrauch erhöhen!","Eingabe vollständig"))))</f>
        <v/>
      </c>
      <c r="H17" s="160" t="str">
        <f>IF(AND(OR(H12&lt;&gt;"",H13&lt;&gt;"",H14&lt;&gt;"",H15&lt;&gt;""),OR(H12="",H13="",H14="",H15="")),"Bitte füllen Sie alle Felder aus",IF(AND(H12="",H13="",H14="",H15=""),"",IF(OR(H12&lt;=0,H13&lt;=0,H14&lt;=0,H15&lt;=0),"Bitte positive Werte eingeben",IF('2. Annahmen &amp; Berechnung'!U22&gt;2.2,"Achtung: bitte PV-Erzeugung verringern oder Gesamtverbrauch erhöhen!","Eingabe vollständig"))))</f>
        <v/>
      </c>
      <c r="I17" s="40"/>
      <c r="K17" s="88"/>
      <c r="L17" s="88"/>
      <c r="M17" s="88"/>
      <c r="N17" s="88"/>
      <c r="O17" s="88"/>
      <c r="P17" s="88"/>
      <c r="Q17" s="88"/>
      <c r="R17" s="88"/>
      <c r="S17" s="88"/>
      <c r="T17" s="88"/>
    </row>
    <row r="18" spans="3:20" ht="29.5" customHeight="1" x14ac:dyDescent="0.2">
      <c r="C18" s="16"/>
      <c r="D18" s="39"/>
      <c r="E18" s="40"/>
      <c r="F18" s="40"/>
      <c r="G18" s="40"/>
      <c r="H18" s="40"/>
      <c r="I18" s="40"/>
      <c r="K18" s="88"/>
      <c r="L18" s="88"/>
      <c r="M18" s="88"/>
      <c r="N18" s="88"/>
      <c r="O18" s="88"/>
      <c r="P18" s="88"/>
      <c r="Q18" s="88"/>
      <c r="R18" s="88"/>
      <c r="S18" s="88"/>
      <c r="T18" s="88"/>
    </row>
    <row r="19" spans="3:20" ht="29.5" customHeight="1" x14ac:dyDescent="0.2">
      <c r="C19" s="16"/>
      <c r="D19" s="39"/>
      <c r="E19" s="40"/>
      <c r="F19" s="40"/>
      <c r="G19" s="40"/>
      <c r="I19" s="40"/>
      <c r="K19" s="88"/>
      <c r="L19" s="88"/>
      <c r="M19" s="88"/>
      <c r="N19" s="88"/>
      <c r="O19" s="88"/>
      <c r="P19" s="88"/>
      <c r="Q19" s="88"/>
      <c r="R19" s="88"/>
      <c r="S19" s="88"/>
      <c r="T19" s="88"/>
    </row>
    <row r="20" spans="3:20" ht="29.5" customHeight="1" x14ac:dyDescent="0.2">
      <c r="C20" s="16"/>
      <c r="D20" s="39"/>
      <c r="E20" s="40"/>
      <c r="F20" s="40"/>
      <c r="G20" s="40"/>
      <c r="H20" s="40"/>
      <c r="I20" s="40"/>
      <c r="K20" s="88"/>
      <c r="L20" s="88"/>
      <c r="M20" s="88"/>
      <c r="N20" s="88"/>
      <c r="O20" s="88"/>
      <c r="P20" s="88"/>
      <c r="Q20" s="88"/>
      <c r="R20" s="88"/>
      <c r="S20" s="88"/>
      <c r="T20" s="88"/>
    </row>
    <row r="21" spans="3:20" ht="29.5" customHeight="1" x14ac:dyDescent="0.2">
      <c r="C21" s="16"/>
      <c r="D21" s="39"/>
      <c r="E21" s="40"/>
      <c r="F21" s="40"/>
      <c r="G21" s="40"/>
      <c r="H21" s="40"/>
      <c r="I21" s="40"/>
      <c r="K21" s="88"/>
      <c r="L21" s="88"/>
      <c r="M21" s="88"/>
      <c r="N21" s="88"/>
      <c r="O21" s="88"/>
      <c r="P21" s="88"/>
      <c r="Q21" s="88"/>
      <c r="R21" s="88"/>
      <c r="S21" s="88"/>
      <c r="T21" s="88"/>
    </row>
    <row r="22" spans="3:20" ht="29.5" customHeight="1" x14ac:dyDescent="0.2">
      <c r="C22" s="16"/>
      <c r="D22" s="39"/>
      <c r="E22" s="40"/>
      <c r="F22" s="40"/>
      <c r="G22" s="40"/>
      <c r="H22" s="40"/>
      <c r="I22" s="40"/>
      <c r="K22" s="88"/>
      <c r="L22" s="88"/>
      <c r="M22" s="88"/>
      <c r="N22" s="88"/>
      <c r="O22" s="88"/>
      <c r="P22" s="88"/>
      <c r="Q22" s="88"/>
      <c r="R22" s="88"/>
      <c r="S22" s="88"/>
      <c r="T22" s="88"/>
    </row>
    <row r="23" spans="3:20" ht="29.5" customHeight="1" x14ac:dyDescent="0.2">
      <c r="C23" s="16"/>
      <c r="D23" s="39"/>
      <c r="E23" s="40"/>
      <c r="F23" s="40"/>
      <c r="G23" s="40"/>
      <c r="H23" s="40"/>
      <c r="I23" s="40"/>
      <c r="K23" s="88"/>
      <c r="L23" s="88"/>
      <c r="M23" s="88"/>
      <c r="N23" s="88"/>
      <c r="O23" s="88"/>
      <c r="P23" s="88"/>
      <c r="Q23" s="88"/>
      <c r="R23" s="88"/>
      <c r="S23" s="88"/>
      <c r="T23" s="88"/>
    </row>
    <row r="24" spans="3:20" ht="29.5" customHeight="1" x14ac:dyDescent="0.2">
      <c r="C24" s="16"/>
      <c r="D24" s="39"/>
      <c r="E24" s="40"/>
      <c r="F24" s="40"/>
      <c r="G24" s="40"/>
      <c r="H24" s="40"/>
      <c r="I24" s="40"/>
      <c r="K24" s="88"/>
      <c r="L24" s="88"/>
      <c r="M24" s="88"/>
      <c r="N24" s="88"/>
      <c r="O24" s="88"/>
      <c r="P24" s="88"/>
      <c r="Q24" s="88"/>
      <c r="R24" s="88"/>
      <c r="S24" s="88"/>
      <c r="T24" s="88"/>
    </row>
    <row r="25" spans="3:20" ht="29.5" customHeight="1" x14ac:dyDescent="0.2">
      <c r="C25" s="16"/>
      <c r="D25" s="39"/>
      <c r="E25" s="40"/>
      <c r="F25" s="40"/>
      <c r="G25" s="40"/>
      <c r="H25" s="40"/>
      <c r="I25" s="40"/>
      <c r="K25" s="88"/>
      <c r="L25" s="88"/>
      <c r="M25" s="88"/>
      <c r="N25" s="88"/>
      <c r="O25" s="88"/>
      <c r="P25" s="88"/>
      <c r="Q25" s="88"/>
      <c r="R25" s="88"/>
      <c r="S25" s="88"/>
      <c r="T25" s="88"/>
    </row>
    <row r="26" spans="3:20" ht="29.5" customHeight="1" x14ac:dyDescent="0.2">
      <c r="C26" s="16"/>
      <c r="D26" s="39"/>
      <c r="E26" s="40"/>
      <c r="F26" s="40"/>
      <c r="G26" s="40"/>
      <c r="H26" s="40"/>
      <c r="I26" s="40"/>
      <c r="K26" s="88"/>
      <c r="L26" s="88"/>
      <c r="M26" s="88"/>
      <c r="N26" s="88"/>
      <c r="O26" s="88"/>
      <c r="P26" s="88"/>
      <c r="Q26" s="88"/>
      <c r="R26" s="88"/>
      <c r="S26" s="88"/>
      <c r="T26" s="88"/>
    </row>
    <row r="27" spans="3:20" ht="29.5" customHeight="1" x14ac:dyDescent="0.2">
      <c r="C27" s="16"/>
      <c r="D27" s="39"/>
      <c r="E27" s="40"/>
      <c r="F27" s="40"/>
      <c r="G27" s="40"/>
      <c r="H27" s="40"/>
      <c r="I27" s="40"/>
      <c r="K27" s="88"/>
      <c r="L27" s="88"/>
      <c r="M27" s="88"/>
      <c r="N27" s="88"/>
      <c r="O27" s="88"/>
      <c r="P27" s="88"/>
      <c r="Q27" s="88"/>
      <c r="R27" s="88"/>
      <c r="S27" s="88"/>
      <c r="T27" s="88"/>
    </row>
    <row r="28" spans="3:20" ht="16.25" customHeight="1" x14ac:dyDescent="0.2">
      <c r="D28" s="168"/>
      <c r="E28" s="168"/>
      <c r="F28" s="168"/>
      <c r="G28" s="168"/>
      <c r="H28" s="168"/>
      <c r="I28" s="168"/>
    </row>
  </sheetData>
  <mergeCells count="3">
    <mergeCell ref="E5:H5"/>
    <mergeCell ref="E6:H6"/>
    <mergeCell ref="D28:I28"/>
  </mergeCells>
  <conditionalFormatting sqref="E17:H17">
    <cfRule type="containsText" dxfId="9" priority="1" operator="containsText" text="Achtung">
      <formula>NOT(ISERROR(SEARCH("Achtung",E17)))</formula>
    </cfRule>
    <cfRule type="containsText" dxfId="8" priority="2" operator="containsText" text="positive">
      <formula>NOT(ISERROR(SEARCH("positive",E17)))</formula>
    </cfRule>
    <cfRule type="containsText" dxfId="7" priority="3" operator="containsText" text="Felder">
      <formula>NOT(ISERROR(SEARCH("Felder",E17)))</formula>
    </cfRule>
  </conditionalFormatting>
  <pageMargins left="0.7" right="0.7" top="0.78740157500000008" bottom="0.78740157500000008"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ADD0-EC57-4636-896C-45DDEE9B85F4}">
  <dimension ref="A6:AJ92"/>
  <sheetViews>
    <sheetView showGridLines="0" tabSelected="1" topLeftCell="A43" zoomScale="131" zoomScaleNormal="72" workbookViewId="0">
      <selection activeCell="E51" sqref="E51"/>
    </sheetView>
  </sheetViews>
  <sheetFormatPr baseColWidth="10" defaultColWidth="11.5" defaultRowHeight="15" x14ac:dyDescent="0.2"/>
  <cols>
    <col min="1" max="1" width="4.83203125" style="28" customWidth="1"/>
    <col min="2" max="2" width="21.83203125" style="28" customWidth="1"/>
    <col min="3" max="3" width="10.83203125" style="28" customWidth="1"/>
    <col min="4" max="4" width="11.6640625" style="28" customWidth="1"/>
    <col min="5" max="5" width="12" style="28" customWidth="1"/>
    <col min="6" max="6" width="2.5" style="28" customWidth="1"/>
    <col min="7" max="7" width="5" style="28" customWidth="1"/>
    <col min="8" max="30" width="4.33203125" style="28" customWidth="1"/>
    <col min="31" max="16384" width="11.5" style="28"/>
  </cols>
  <sheetData>
    <row r="6" spans="2:36" ht="16.25" customHeight="1" x14ac:dyDescent="0.2">
      <c r="B6" s="35"/>
      <c r="C6" s="74"/>
      <c r="D6" s="31"/>
      <c r="E6" s="31"/>
      <c r="F6" s="76"/>
      <c r="G6" s="76"/>
      <c r="H6" s="76"/>
      <c r="I6" s="76"/>
      <c r="J6" s="76"/>
      <c r="K6" s="76"/>
      <c r="Q6" s="29"/>
      <c r="R6" s="29"/>
      <c r="S6" s="29"/>
      <c r="T6" s="29"/>
      <c r="U6" s="29"/>
    </row>
    <row r="7" spans="2:36" ht="19.5" customHeight="1" x14ac:dyDescent="0.2">
      <c r="B7" s="210" t="s">
        <v>35</v>
      </c>
      <c r="C7" s="211"/>
      <c r="D7" s="211"/>
      <c r="E7" s="211"/>
      <c r="F7" s="76"/>
      <c r="G7" s="76"/>
      <c r="H7" s="76"/>
      <c r="I7" s="76"/>
      <c r="J7" s="76"/>
      <c r="K7" s="76"/>
      <c r="Q7" s="29"/>
      <c r="R7" s="29"/>
      <c r="S7" s="29"/>
      <c r="T7" s="29"/>
      <c r="U7" s="29"/>
    </row>
    <row r="8" spans="2:36" ht="5.75" customHeight="1" x14ac:dyDescent="0.2">
      <c r="B8" s="35"/>
      <c r="C8" s="74"/>
      <c r="D8" s="31"/>
      <c r="E8" s="31"/>
      <c r="F8" s="77"/>
      <c r="G8" s="77"/>
      <c r="H8" s="77"/>
      <c r="I8" s="77"/>
      <c r="J8" s="77"/>
      <c r="Q8" s="29"/>
      <c r="R8" s="29"/>
      <c r="S8" s="29"/>
      <c r="T8" s="29"/>
      <c r="U8" s="29"/>
    </row>
    <row r="9" spans="2:36" ht="14" customHeight="1" x14ac:dyDescent="0.2">
      <c r="B9" s="92" t="s">
        <v>62</v>
      </c>
      <c r="C9" s="91"/>
      <c r="F9" s="29"/>
    </row>
    <row r="10" spans="2:36" ht="17.75" customHeight="1" x14ac:dyDescent="0.2">
      <c r="B10" s="246" t="s">
        <v>102</v>
      </c>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8"/>
    </row>
    <row r="11" spans="2:36" ht="17.75" customHeight="1" x14ac:dyDescent="0.2">
      <c r="B11" s="249"/>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1"/>
    </row>
    <row r="12" spans="2:36" ht="17.75" customHeight="1" x14ac:dyDescent="0.2">
      <c r="B12" s="249"/>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1"/>
      <c r="AE12" s="108"/>
      <c r="AF12" s="108"/>
      <c r="AG12" s="108"/>
      <c r="AH12" s="108"/>
      <c r="AI12" s="108"/>
      <c r="AJ12" s="108"/>
    </row>
    <row r="13" spans="2:36" ht="17.75" customHeight="1" x14ac:dyDescent="0.2">
      <c r="B13" s="249"/>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1"/>
    </row>
    <row r="14" spans="2:36" x14ac:dyDescent="0.2">
      <c r="B14" s="252"/>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4"/>
    </row>
    <row r="15" spans="2:36" ht="17.75" customHeight="1" x14ac:dyDescent="0.2">
      <c r="B15" s="164"/>
      <c r="C15" s="164"/>
      <c r="D15" s="164"/>
      <c r="E15" s="164"/>
      <c r="F15" s="29"/>
    </row>
    <row r="16" spans="2:36" ht="14.5" customHeight="1" x14ac:dyDescent="0.2">
      <c r="B16" s="164"/>
      <c r="C16" s="164"/>
      <c r="D16" s="164"/>
      <c r="E16" s="164"/>
      <c r="F16" s="29"/>
      <c r="G16" s="153" t="s">
        <v>100</v>
      </c>
      <c r="H16" s="154"/>
      <c r="I16" s="154"/>
      <c r="J16" s="154"/>
      <c r="K16" s="155"/>
      <c r="L16" s="108"/>
      <c r="M16"/>
      <c r="N16"/>
      <c r="O16" s="108"/>
    </row>
    <row r="17" spans="1:30" ht="14.5" customHeight="1" x14ac:dyDescent="0.2">
      <c r="B17" s="164"/>
      <c r="C17" s="164"/>
      <c r="D17" s="164"/>
      <c r="E17" s="164"/>
      <c r="F17" s="29"/>
      <c r="G17" s="119" t="s">
        <v>70</v>
      </c>
      <c r="H17" s="117">
        <v>0</v>
      </c>
      <c r="I17" s="112">
        <v>0.1</v>
      </c>
      <c r="J17" s="112">
        <v>0.2</v>
      </c>
      <c r="K17" s="112">
        <v>0.3</v>
      </c>
      <c r="L17" s="112">
        <v>0.4</v>
      </c>
      <c r="M17" s="112">
        <v>0.5</v>
      </c>
      <c r="N17" s="112">
        <v>0.6</v>
      </c>
      <c r="O17" s="112">
        <v>0.7</v>
      </c>
      <c r="P17" s="112">
        <v>0.8</v>
      </c>
      <c r="Q17" s="112">
        <v>0.9</v>
      </c>
      <c r="R17" s="112">
        <v>1</v>
      </c>
      <c r="S17" s="112">
        <v>1.1000000000000001</v>
      </c>
      <c r="T17" s="112">
        <v>1.2</v>
      </c>
      <c r="U17" s="112">
        <v>1.3</v>
      </c>
      <c r="V17" s="112">
        <v>1.4</v>
      </c>
      <c r="W17" s="112">
        <v>1.5</v>
      </c>
      <c r="X17" s="112">
        <v>1.6</v>
      </c>
      <c r="Y17" s="112">
        <v>1.7</v>
      </c>
      <c r="Z17" s="112">
        <v>1.8</v>
      </c>
      <c r="AA17" s="112">
        <v>1.9</v>
      </c>
      <c r="AB17" s="112">
        <v>2</v>
      </c>
      <c r="AC17" s="112">
        <v>2.1</v>
      </c>
      <c r="AD17" s="112">
        <v>2.2000000000000002</v>
      </c>
    </row>
    <row r="18" spans="1:30" ht="14.5" customHeight="1" x14ac:dyDescent="0.2">
      <c r="B18" s="164"/>
      <c r="C18" s="164"/>
      <c r="D18" s="164"/>
      <c r="E18" s="164"/>
      <c r="G18" s="119" t="s">
        <v>7</v>
      </c>
      <c r="H18" s="118">
        <v>1</v>
      </c>
      <c r="I18" s="113">
        <v>0.94</v>
      </c>
      <c r="J18" s="113">
        <v>0.85</v>
      </c>
      <c r="K18" s="113">
        <v>0.75</v>
      </c>
      <c r="L18" s="113">
        <v>0.66</v>
      </c>
      <c r="M18" s="113">
        <v>0.59</v>
      </c>
      <c r="N18" s="113">
        <v>0.53</v>
      </c>
      <c r="O18" s="113">
        <v>0.48</v>
      </c>
      <c r="P18" s="113">
        <v>0.44</v>
      </c>
      <c r="Q18" s="113">
        <v>0.41</v>
      </c>
      <c r="R18" s="113">
        <v>0.38</v>
      </c>
      <c r="S18" s="113">
        <v>0.36</v>
      </c>
      <c r="T18" s="113">
        <v>0.34</v>
      </c>
      <c r="U18" s="113">
        <v>0.32500000000000001</v>
      </c>
      <c r="V18" s="113">
        <v>0.31</v>
      </c>
      <c r="W18" s="113">
        <v>0.29499999999999998</v>
      </c>
      <c r="X18" s="113">
        <v>0.28000000000000003</v>
      </c>
      <c r="Y18" s="113">
        <v>0.27</v>
      </c>
      <c r="Z18" s="113">
        <v>0.26</v>
      </c>
      <c r="AA18" s="113">
        <v>0.25</v>
      </c>
      <c r="AB18" s="113">
        <v>0.24</v>
      </c>
      <c r="AC18" s="113">
        <v>0.23</v>
      </c>
      <c r="AD18" s="113">
        <v>0.22</v>
      </c>
    </row>
    <row r="19" spans="1:30" ht="15" customHeight="1" x14ac:dyDescent="0.2">
      <c r="B19" s="164"/>
      <c r="C19" s="164"/>
      <c r="D19" s="164"/>
      <c r="E19" s="164"/>
    </row>
    <row r="20" spans="1:30" ht="9.5" customHeight="1" x14ac:dyDescent="0.2">
      <c r="B20" s="164"/>
      <c r="C20" s="164"/>
      <c r="D20" s="164"/>
      <c r="E20" s="164"/>
    </row>
    <row r="21" spans="1:30" ht="27.25" customHeight="1" x14ac:dyDescent="0.2">
      <c r="B21" s="164"/>
      <c r="C21" s="164"/>
      <c r="D21" s="164"/>
      <c r="E21" s="164"/>
      <c r="G21" s="34"/>
      <c r="L21" s="212" t="s">
        <v>27</v>
      </c>
      <c r="M21" s="213"/>
      <c r="N21" s="214"/>
      <c r="O21" s="212" t="s">
        <v>28</v>
      </c>
      <c r="P21" s="213"/>
      <c r="Q21" s="214"/>
      <c r="R21" s="212" t="s">
        <v>29</v>
      </c>
      <c r="S21" s="213"/>
      <c r="T21" s="214"/>
      <c r="U21" s="212" t="s">
        <v>30</v>
      </c>
      <c r="V21" s="213"/>
      <c r="W21" s="214"/>
    </row>
    <row r="22" spans="1:30" ht="27.25" customHeight="1" x14ac:dyDescent="0.2">
      <c r="B22" s="164"/>
      <c r="C22" s="164"/>
      <c r="D22" s="164"/>
      <c r="E22" s="164"/>
      <c r="G22" s="264" t="s">
        <v>67</v>
      </c>
      <c r="H22" s="265"/>
      <c r="I22" s="265"/>
      <c r="J22" s="265"/>
      <c r="K22" s="266"/>
      <c r="L22" s="175" t="e">
        <f>ROUND('1. Dateneingabe'!E13/'1. Dateneingabe'!E15,1)</f>
        <v>#DIV/0!</v>
      </c>
      <c r="M22" s="176"/>
      <c r="N22" s="177"/>
      <c r="O22" s="175" t="e">
        <f>ROUND('1. Dateneingabe'!F13/'1. Dateneingabe'!F15,1)</f>
        <v>#DIV/0!</v>
      </c>
      <c r="P22" s="176"/>
      <c r="Q22" s="177"/>
      <c r="R22" s="175" t="e">
        <f>ROUND('1. Dateneingabe'!G13/'1. Dateneingabe'!G15,1)</f>
        <v>#DIV/0!</v>
      </c>
      <c r="S22" s="176"/>
      <c r="T22" s="177"/>
      <c r="U22" s="175" t="e">
        <f>ROUND('1. Dateneingabe'!H13/'1. Dateneingabe'!H15,1)</f>
        <v>#DIV/0!</v>
      </c>
      <c r="V22" s="176"/>
      <c r="W22" s="177"/>
    </row>
    <row r="23" spans="1:30" ht="27.25" customHeight="1" x14ac:dyDescent="0.2">
      <c r="G23" s="172" t="s">
        <v>1</v>
      </c>
      <c r="H23" s="173"/>
      <c r="I23" s="173"/>
      <c r="J23" s="173"/>
      <c r="K23" s="174"/>
      <c r="L23" s="184" t="e">
        <f>IF(L22=$H$17,$H$18,IF(L22=$I$17,$I$18,IF(L22=$J$17,$J$18,IF(L22=$K$17,$K$18,IF(L22=$L$17,$L$18,IF(L22=$M$17,$M$18,IF(L22=$N$17,$N$18,IF(L22=$O$17,$O$18,IF(L22=$P$17,$P$18,IF(L22=$Q$17,$Q$18,IF(L22=$R$17,$R$18,IF(L22=$S$17,$S$18,IF(L22=$T$17,$T$18,IF(L22=$U$17,$U$18,IF(L22=$V$17,$V$18,IF(L22=$W$17,$W$18,IF(L22=$X$17,$X$18,IF(L22=$Y$17,$Y$18,IF(L22=$Z$17,$Z$18,IF(L22=$AA$17,$AA$18,IF(L22=$AB$17,$AB$18,IF(L22=$AC$17,$AC$18,IF(L22=$AD$17,$AD$18,"Siehe Blatt 1!")))))))))))))))))))))))</f>
        <v>#DIV/0!</v>
      </c>
      <c r="M23" s="185"/>
      <c r="N23" s="186"/>
      <c r="O23" s="184" t="e">
        <f>IF(O22=$H$17,$H$18,IF(O22=$I$17,$I$18,IF(O22=$J$17,$J$18,IF(O22=$K$17,$K$18,IF(O22=$L$17,$L$18,IF(O22=$M$17,$M$18,IF(O22=$N$17,$N$18,IF(O22=$O$17,$O$18,IF(O22=$P$17,$P$18,IF(O22=$Q$17,$Q$18,IF(O22=$R$17,$R$18,IF(O22=$S$17,$S$18,IF(O22=$T$17,$T$18,IF(O22=$U$17,$U$18,IF(O22=$V$17,$V$18,IF(O22=$W$17,$W$18,IF(O22=$X$17,$X$18,IF(O22=$Y$17,$Y$18,IF(O22=$Z$17,$Z$18,IF(O22=$AA$17,$AA$18,IF(O22=$AB$17,$AB$18,IF(O22=$AC$17,$AC$18,IF(O22=$AD$17,$AD$18,"Siehe Blatt 1!")))))))))))))))))))))))</f>
        <v>#DIV/0!</v>
      </c>
      <c r="P23" s="185"/>
      <c r="Q23" s="186"/>
      <c r="R23" s="184" t="e">
        <f>IF(R22=$H$17,$H$18,IF(R22=$I$17,$I$18,IF(R22=$J$17,$J$18,IF(R22=$K$17,$K$18,IF(R22=$L$17,$L$18,IF(R22=$M$17,$M$18,IF(R22=$N$17,$N$18,IF(R22=$O$17,$O$18,IF(R22=$P$17,$P$18,IF(R22=$Q$17,$Q$18,IF(R22=$R$17,$R$18,IF(R22=$S$17,$S$18,IF(R22=$T$17,$T$18,IF(R22=$U$17,$U$18,IF(R22=$V$17,$V$18,IF(R22=$W$17,$W$18,IF(R22=$X$17,$X$18,IF(R22=$Y$17,$Y$18,IF(R22=$Z$17,$Z$18,IF(R22=$AA$17,$AA$18,IF(R22=$AB$17,$AB$18,IF(R22=$AC$17,$AC$18,IF(R22=$AD$17,$AD$18,"Siehe Blatt 1!")))))))))))))))))))))))</f>
        <v>#DIV/0!</v>
      </c>
      <c r="S23" s="185"/>
      <c r="T23" s="186"/>
      <c r="U23" s="184" t="e">
        <f>IF(U22=$H$17,$H$18,IF(U22=$I$17,$I$18,IF(U22=$J$17,$J$18,IF(U22=$K$17,$K$18,IF(U22=$L$17,$L$18,IF(U22=$M$17,$M$18,IF(U22=$N$17,$N$18,IF(U22=$O$17,$O$18,IF(U22=$P$17,$P$18,IF(U22=$Q$17,$Q$18,IF(U22=$R$17,$R$18,IF(U22=$S$17,$S$18,IF(U22=$T$17,$T$18,IF(U22=$U$17,$U$18,IF(U22=$V$17,$V$18,IF(U22=$W$17,$W$18,IF(U22=$X$17,$X$18,IF(U22=$Y$17,$Y$18,IF(U22=$Z$17,$Z$18,IF(U22=$AA$17,$AA$18,IF(U22=$AB$17,$AB$18,IF(U22=$AC$17,$AC$18,IF(U22=$AD$17,$AD$18,"Siehe Blatt 1!")))))))))))))))))))))))</f>
        <v>#DIV/0!</v>
      </c>
      <c r="V23" s="185"/>
      <c r="W23" s="186"/>
    </row>
    <row r="24" spans="1:30" ht="34" customHeight="1" x14ac:dyDescent="0.2">
      <c r="I24" s="108"/>
      <c r="J24" s="29"/>
      <c r="K24"/>
      <c r="L24" s="108"/>
      <c r="N24"/>
      <c r="O24" s="108"/>
    </row>
    <row r="25" spans="1:30" ht="15" customHeight="1" x14ac:dyDescent="0.2">
      <c r="B25" s="178" t="s">
        <v>101</v>
      </c>
      <c r="C25" s="179"/>
      <c r="D25" s="179"/>
      <c r="E25" s="180"/>
      <c r="I25" s="108"/>
      <c r="J25" s="29"/>
      <c r="K25"/>
      <c r="L25" s="108"/>
      <c r="N25"/>
      <c r="O25" s="108"/>
    </row>
    <row r="26" spans="1:30" ht="15" customHeight="1" x14ac:dyDescent="0.2">
      <c r="B26" s="181"/>
      <c r="C26" s="182"/>
      <c r="D26" s="182"/>
      <c r="E26" s="183"/>
      <c r="I26" s="108"/>
      <c r="J26" s="29"/>
      <c r="K26"/>
      <c r="L26" s="108"/>
      <c r="N26"/>
      <c r="O26" s="108"/>
    </row>
    <row r="27" spans="1:30" ht="27.25" customHeight="1" x14ac:dyDescent="0.2">
      <c r="I27" s="108"/>
      <c r="J27" s="29"/>
      <c r="K27"/>
      <c r="L27" s="108"/>
      <c r="N27"/>
      <c r="O27" s="108"/>
    </row>
    <row r="28" spans="1:30" ht="18.25" customHeight="1" x14ac:dyDescent="0.2">
      <c r="A28" s="33"/>
      <c r="B28" s="255" t="s">
        <v>36</v>
      </c>
      <c r="C28" s="256"/>
      <c r="D28" s="256"/>
      <c r="E28" s="256"/>
      <c r="F28" s="68"/>
      <c r="G28" s="68"/>
      <c r="H28" s="68"/>
      <c r="I28" s="68"/>
      <c r="J28" s="68"/>
      <c r="K28" s="68"/>
      <c r="L28" s="68"/>
      <c r="Q28" s="32"/>
      <c r="R28" s="32"/>
      <c r="S28" s="32"/>
      <c r="T28" s="32"/>
    </row>
    <row r="29" spans="1:30" ht="6.5" customHeight="1" x14ac:dyDescent="0.2">
      <c r="A29" s="33"/>
      <c r="B29" s="75"/>
      <c r="C29" s="75"/>
      <c r="D29" s="75"/>
      <c r="E29" s="75"/>
      <c r="F29" s="68"/>
      <c r="G29" s="68"/>
      <c r="H29" s="68"/>
      <c r="I29" s="68"/>
      <c r="J29" s="68"/>
      <c r="K29" s="68"/>
      <c r="L29" s="68"/>
      <c r="Q29" s="32"/>
      <c r="R29" s="32"/>
      <c r="S29" s="32"/>
      <c r="T29" s="32"/>
    </row>
    <row r="30" spans="1:30" s="87" customFormat="1" ht="14.5" customHeight="1" x14ac:dyDescent="0.2">
      <c r="A30" s="86"/>
      <c r="B30" s="100" t="s">
        <v>64</v>
      </c>
      <c r="C30" s="242" t="s">
        <v>37</v>
      </c>
      <c r="D30" s="243"/>
      <c r="E30" s="244" t="s">
        <v>20</v>
      </c>
      <c r="F30" s="244"/>
      <c r="G30" s="244"/>
      <c r="H30" s="244"/>
      <c r="I30" s="244"/>
      <c r="J30" s="244"/>
      <c r="K30" s="244"/>
      <c r="L30" s="244"/>
      <c r="M30" s="244"/>
      <c r="N30" s="244"/>
      <c r="O30" s="244"/>
      <c r="P30" s="244"/>
      <c r="Q30" s="244" t="s">
        <v>60</v>
      </c>
      <c r="R30" s="244"/>
      <c r="S30" s="244"/>
      <c r="T30" s="244"/>
      <c r="U30" s="244"/>
      <c r="V30" s="244"/>
      <c r="W30" s="244"/>
      <c r="X30" s="244"/>
      <c r="Y30" s="244"/>
      <c r="Z30" s="244"/>
      <c r="AA30" s="244"/>
      <c r="AB30" s="244"/>
      <c r="AC30" s="244"/>
      <c r="AD30" s="244"/>
    </row>
    <row r="31" spans="1:30" ht="41" customHeight="1" x14ac:dyDescent="0.2">
      <c r="A31" s="33"/>
      <c r="B31" s="78" t="s">
        <v>41</v>
      </c>
      <c r="C31" s="101">
        <v>8.1100000000000005E-2</v>
      </c>
      <c r="D31" s="148" t="s">
        <v>23</v>
      </c>
      <c r="E31" s="201" t="s">
        <v>68</v>
      </c>
      <c r="F31" s="202"/>
      <c r="G31" s="202"/>
      <c r="H31" s="202"/>
      <c r="I31" s="202"/>
      <c r="J31" s="202"/>
      <c r="K31" s="202"/>
      <c r="L31" s="202"/>
      <c r="M31" s="202"/>
      <c r="N31" s="202"/>
      <c r="O31" s="202"/>
      <c r="P31" s="203"/>
      <c r="Q31" s="190" t="s">
        <v>95</v>
      </c>
      <c r="R31" s="190"/>
      <c r="S31" s="190"/>
      <c r="T31" s="190"/>
      <c r="U31" s="190"/>
      <c r="V31" s="190"/>
      <c r="W31" s="190"/>
      <c r="X31" s="190"/>
      <c r="Y31" s="190"/>
      <c r="Z31" s="190"/>
      <c r="AA31" s="190"/>
      <c r="AB31" s="190"/>
      <c r="AC31" s="190"/>
      <c r="AD31" s="190"/>
    </row>
    <row r="32" spans="1:30" ht="40.25" customHeight="1" x14ac:dyDescent="0.2">
      <c r="A32" s="33"/>
      <c r="B32" s="79" t="s">
        <v>40</v>
      </c>
      <c r="C32" s="101">
        <v>7.0300000000000001E-2</v>
      </c>
      <c r="D32" s="148" t="s">
        <v>23</v>
      </c>
      <c r="E32" s="257"/>
      <c r="F32" s="258"/>
      <c r="G32" s="258"/>
      <c r="H32" s="258"/>
      <c r="I32" s="258"/>
      <c r="J32" s="258"/>
      <c r="K32" s="258"/>
      <c r="L32" s="258"/>
      <c r="M32" s="258"/>
      <c r="N32" s="258"/>
      <c r="O32" s="258"/>
      <c r="P32" s="259"/>
      <c r="Q32" s="190"/>
      <c r="R32" s="190"/>
      <c r="S32" s="190"/>
      <c r="T32" s="190"/>
      <c r="U32" s="190"/>
      <c r="V32" s="190"/>
      <c r="W32" s="190"/>
      <c r="X32" s="190"/>
      <c r="Y32" s="190"/>
      <c r="Z32" s="190"/>
      <c r="AA32" s="190"/>
      <c r="AB32" s="190"/>
      <c r="AC32" s="190"/>
      <c r="AD32" s="190"/>
    </row>
    <row r="33" spans="1:30" ht="43" customHeight="1" x14ac:dyDescent="0.2">
      <c r="A33" s="33"/>
      <c r="B33" s="79" t="s">
        <v>39</v>
      </c>
      <c r="C33" s="101">
        <v>5.74E-2</v>
      </c>
      <c r="D33" s="148" t="s">
        <v>23</v>
      </c>
      <c r="E33" s="257"/>
      <c r="F33" s="258"/>
      <c r="G33" s="258"/>
      <c r="H33" s="258"/>
      <c r="I33" s="258"/>
      <c r="J33" s="258"/>
      <c r="K33" s="258"/>
      <c r="L33" s="258"/>
      <c r="M33" s="258"/>
      <c r="N33" s="258"/>
      <c r="O33" s="258"/>
      <c r="P33" s="259"/>
      <c r="Q33" s="190"/>
      <c r="R33" s="190"/>
      <c r="S33" s="190"/>
      <c r="T33" s="190"/>
      <c r="U33" s="190"/>
      <c r="V33" s="190"/>
      <c r="W33" s="190"/>
      <c r="X33" s="190"/>
      <c r="Y33" s="190"/>
      <c r="Z33" s="190"/>
      <c r="AA33" s="190"/>
      <c r="AB33" s="190"/>
      <c r="AC33" s="190"/>
      <c r="AD33" s="190"/>
    </row>
    <row r="34" spans="1:30" ht="44" customHeight="1" x14ac:dyDescent="0.2">
      <c r="A34" s="33"/>
      <c r="B34" s="79" t="s">
        <v>38</v>
      </c>
      <c r="C34" s="101">
        <v>6.1400000000000003E-2</v>
      </c>
      <c r="D34" s="148" t="s">
        <v>23</v>
      </c>
      <c r="E34" s="260"/>
      <c r="F34" s="261"/>
      <c r="G34" s="261"/>
      <c r="H34" s="261"/>
      <c r="I34" s="261"/>
      <c r="J34" s="261"/>
      <c r="K34" s="261"/>
      <c r="L34" s="261"/>
      <c r="M34" s="261"/>
      <c r="N34" s="261"/>
      <c r="O34" s="261"/>
      <c r="P34" s="262"/>
      <c r="Q34" s="190"/>
      <c r="R34" s="190"/>
      <c r="S34" s="190"/>
      <c r="T34" s="190"/>
      <c r="U34" s="190"/>
      <c r="V34" s="190"/>
      <c r="W34" s="190"/>
      <c r="X34" s="190"/>
      <c r="Y34" s="190"/>
      <c r="Z34" s="190"/>
      <c r="AA34" s="190"/>
      <c r="AB34" s="190"/>
      <c r="AC34" s="190"/>
      <c r="AD34" s="190"/>
    </row>
    <row r="35" spans="1:30" ht="8" customHeight="1" x14ac:dyDescent="0.2">
      <c r="B35" s="34"/>
      <c r="C35" s="29"/>
      <c r="D35" s="29"/>
      <c r="E35" s="29"/>
      <c r="F35" s="29"/>
      <c r="G35" s="29"/>
      <c r="H35" s="29"/>
      <c r="I35" s="29"/>
      <c r="J35" s="29"/>
      <c r="K35" s="29"/>
      <c r="Q35" s="29"/>
      <c r="R35" s="29"/>
      <c r="S35" s="29"/>
      <c r="T35" s="29"/>
      <c r="U35" s="29"/>
    </row>
    <row r="36" spans="1:30" ht="16" customHeight="1" x14ac:dyDescent="0.2">
      <c r="B36" s="34"/>
      <c r="C36" s="105" t="s">
        <v>27</v>
      </c>
      <c r="D36" s="105" t="s">
        <v>28</v>
      </c>
      <c r="E36" s="105" t="s">
        <v>29</v>
      </c>
      <c r="F36" s="271" t="s">
        <v>30</v>
      </c>
      <c r="G36" s="271"/>
      <c r="H36" s="271"/>
      <c r="I36" s="110"/>
      <c r="J36" s="110"/>
      <c r="K36" s="104"/>
      <c r="Q36" s="29"/>
      <c r="R36" s="29"/>
      <c r="S36" s="29"/>
      <c r="T36" s="29"/>
      <c r="U36" s="29"/>
    </row>
    <row r="37" spans="1:30" ht="26" x14ac:dyDescent="0.2">
      <c r="B37" s="114" t="s">
        <v>65</v>
      </c>
      <c r="C37" s="123">
        <f>IF('1. Dateneingabe'!E12&gt;100, '2. Annahmen &amp; Berechnung'!C34, IF('1. Dateneingabe'!E12&gt;40,(10*'2. Annahmen &amp; Berechnung'!C31 + 30*'2. Annahmen &amp; Berechnung'!C32+('1. Dateneingabe'!E12-40)*'2. Annahmen &amp; Berechnung'!C33)/'1. Dateneingabe'!E12,IF('1. Dateneingabe'!E12&gt;10,(10*'2. Annahmen &amp; Berechnung'!C31+('1. Dateneingabe'!E12-10)*'2. Annahmen &amp; Berechnung'!C32)/'1. Dateneingabe'!E12,IF('1. Dateneingabe'!E12&lt;10,'1. Dateneingabe'!E12*'2. Annahmen &amp; Berechnung'!C31,"FEHLER"))))</f>
        <v>0</v>
      </c>
      <c r="D37" s="124">
        <f>IF('1. Dateneingabe'!F12&gt;100, '2. Annahmen &amp; Berechnung'!C34, IF('1. Dateneingabe'!F12&gt;40,(10*'2. Annahmen &amp; Berechnung'!C31 + 30*'2. Annahmen &amp; Berechnung'!C32+('1. Dateneingabe'!F12-40)*'2. Annahmen &amp; Berechnung'!C33)/'1. Dateneingabe'!F12,IF('1. Dateneingabe'!F12&gt;10,(10*'2. Annahmen &amp; Berechnung'!C31+('1. Dateneingabe'!F12-10)*'2. Annahmen &amp; Berechnung'!C32)/'1. Dateneingabe'!F12,IF('1. Dateneingabe'!F12&lt;10,'1. Dateneingabe'!F12*'2. Annahmen &amp; Berechnung'!C31,"FEHLER"))))</f>
        <v>0</v>
      </c>
      <c r="E37" s="124">
        <f>IF('1. Dateneingabe'!G12&gt;100, '2. Annahmen &amp; Berechnung'!C34, IF('1. Dateneingabe'!G12&gt;40,(10*'2. Annahmen &amp; Berechnung'!C31 + 30*'2. Annahmen &amp; Berechnung'!C32+('1. Dateneingabe'!G12-40)*'2. Annahmen &amp; Berechnung'!C33)/'1. Dateneingabe'!G12,IF('1. Dateneingabe'!G12&gt;10,(10*'2. Annahmen &amp; Berechnung'!C31+('1. Dateneingabe'!G12-10)*'2. Annahmen &amp; Berechnung'!C32)/'1. Dateneingabe'!G12,IF('1. Dateneingabe'!G12&lt;10,'1. Dateneingabe'!G12*'2. Annahmen &amp; Berechnung'!C31,"FEHLER"))))</f>
        <v>0</v>
      </c>
      <c r="F37" s="272">
        <f>IF('1. Dateneingabe'!H12&gt;100, '2. Annahmen &amp; Berechnung'!C34, IF('1. Dateneingabe'!H12&gt;40,(10*'2. Annahmen &amp; Berechnung'!C31 + 30*'2. Annahmen &amp; Berechnung'!C32+('1. Dateneingabe'!H12-40)*'2. Annahmen &amp; Berechnung'!C33)/'1. Dateneingabe'!H12,IF('1. Dateneingabe'!H12&gt;10,(10*'2. Annahmen &amp; Berechnung'!C31+('1. Dateneingabe'!H12-10)*'2. Annahmen &amp; Berechnung'!C32)/'1. Dateneingabe'!H12,IF('1. Dateneingabe'!H12&lt;10,'1. Dateneingabe'!H12*'2. Annahmen &amp; Berechnung'!C31,"FEHLER"))))</f>
        <v>0</v>
      </c>
      <c r="G37" s="272"/>
      <c r="H37" s="272"/>
      <c r="I37" s="111"/>
      <c r="J37" s="111"/>
      <c r="K37" s="29"/>
      <c r="Q37" s="29"/>
      <c r="R37" s="29"/>
      <c r="S37" s="29"/>
      <c r="T37" s="29"/>
      <c r="U37" s="29"/>
    </row>
    <row r="38" spans="1:30" ht="17.75" customHeight="1" x14ac:dyDescent="0.2">
      <c r="B38" s="34"/>
      <c r="C38" s="29"/>
      <c r="D38" s="29"/>
      <c r="E38" s="29"/>
      <c r="F38" s="29"/>
      <c r="G38" s="29"/>
      <c r="H38" s="29"/>
      <c r="I38" s="29"/>
      <c r="J38" s="29"/>
      <c r="K38" s="29"/>
      <c r="Q38" s="29"/>
      <c r="R38" s="29"/>
      <c r="S38" s="29"/>
      <c r="T38" s="29"/>
      <c r="U38" s="29"/>
    </row>
    <row r="39" spans="1:30" ht="13.75" customHeight="1" x14ac:dyDescent="0.2">
      <c r="B39" s="34"/>
      <c r="C39" s="29"/>
      <c r="D39" s="29"/>
      <c r="E39" s="29"/>
      <c r="F39" s="29"/>
      <c r="G39" s="29"/>
      <c r="H39" s="29"/>
      <c r="I39" s="29"/>
      <c r="J39" s="29"/>
      <c r="K39" s="29"/>
      <c r="Q39" s="29"/>
      <c r="R39" s="29"/>
      <c r="S39" s="29"/>
      <c r="T39" s="29"/>
      <c r="U39" s="29"/>
    </row>
    <row r="40" spans="1:30" ht="19" x14ac:dyDescent="0.2">
      <c r="B40" s="210" t="s">
        <v>59</v>
      </c>
      <c r="C40" s="211"/>
      <c r="D40" s="211"/>
      <c r="E40" s="211"/>
      <c r="F40" s="68"/>
      <c r="G40" s="68"/>
      <c r="H40" s="68"/>
      <c r="I40" s="68"/>
      <c r="J40" s="68"/>
      <c r="K40" s="68"/>
      <c r="L40" s="68"/>
      <c r="Q40" s="29"/>
      <c r="R40" s="29"/>
      <c r="S40" s="29"/>
      <c r="T40" s="29"/>
      <c r="U40" s="29"/>
    </row>
    <row r="41" spans="1:30" ht="7" customHeight="1" x14ac:dyDescent="0.2">
      <c r="B41" s="75"/>
      <c r="C41" s="75"/>
      <c r="D41" s="75"/>
      <c r="E41" s="75"/>
      <c r="F41" s="68"/>
      <c r="G41" s="68"/>
      <c r="H41" s="68"/>
      <c r="I41" s="68"/>
      <c r="J41" s="68"/>
      <c r="K41" s="68"/>
      <c r="L41" s="68"/>
      <c r="Q41" s="29"/>
      <c r="R41" s="29"/>
      <c r="S41" s="29"/>
      <c r="T41" s="29"/>
      <c r="U41" s="29"/>
    </row>
    <row r="42" spans="1:30" x14ac:dyDescent="0.2">
      <c r="B42" s="212" t="s">
        <v>0</v>
      </c>
      <c r="C42" s="213"/>
      <c r="D42" s="214"/>
      <c r="E42" s="191" t="s">
        <v>20</v>
      </c>
      <c r="F42" s="191"/>
      <c r="G42" s="191"/>
      <c r="H42" s="191"/>
      <c r="I42" s="191"/>
      <c r="J42" s="191"/>
      <c r="K42" s="191"/>
      <c r="L42" s="191"/>
      <c r="M42" s="191"/>
      <c r="N42" s="191"/>
      <c r="O42" s="191"/>
      <c r="P42" s="191"/>
      <c r="Q42" s="191" t="s">
        <v>6</v>
      </c>
      <c r="R42" s="191"/>
      <c r="S42" s="191"/>
      <c r="T42" s="191"/>
      <c r="U42" s="191"/>
      <c r="V42" s="191"/>
      <c r="W42" s="191"/>
      <c r="X42" s="191"/>
      <c r="Y42" s="191"/>
      <c r="Z42" s="191"/>
      <c r="AA42" s="191"/>
      <c r="AB42" s="191"/>
      <c r="AC42" s="191"/>
      <c r="AD42" s="191"/>
    </row>
    <row r="43" spans="1:30" ht="42.5" customHeight="1" x14ac:dyDescent="0.2">
      <c r="B43" s="99"/>
      <c r="C43" s="103">
        <v>1400</v>
      </c>
      <c r="D43" s="149" t="s">
        <v>22</v>
      </c>
      <c r="E43" s="245" t="s">
        <v>55</v>
      </c>
      <c r="F43" s="245"/>
      <c r="G43" s="245"/>
      <c r="H43" s="245"/>
      <c r="I43" s="245"/>
      <c r="J43" s="245"/>
      <c r="K43" s="245"/>
      <c r="L43" s="245"/>
      <c r="M43" s="245"/>
      <c r="N43" s="245"/>
      <c r="O43" s="245"/>
      <c r="P43" s="245"/>
      <c r="Q43" s="192" t="s">
        <v>88</v>
      </c>
      <c r="R43" s="193"/>
      <c r="S43" s="193"/>
      <c r="T43" s="193"/>
      <c r="U43" s="193"/>
      <c r="V43" s="193"/>
      <c r="W43" s="193"/>
      <c r="X43" s="193"/>
      <c r="Y43" s="193"/>
      <c r="Z43" s="193"/>
      <c r="AA43" s="193"/>
      <c r="AB43" s="193"/>
      <c r="AC43" s="193"/>
      <c r="AD43" s="193"/>
    </row>
    <row r="44" spans="1:30" ht="8" customHeight="1" x14ac:dyDescent="0.2">
      <c r="B44" s="75"/>
      <c r="C44" s="75"/>
      <c r="D44" s="75"/>
      <c r="E44" s="75"/>
      <c r="F44" s="68"/>
      <c r="G44" s="68"/>
      <c r="H44" s="68"/>
      <c r="I44" s="68"/>
      <c r="J44" s="68"/>
      <c r="K44" s="68"/>
      <c r="L44" s="68"/>
      <c r="M44" s="115"/>
      <c r="N44" s="115"/>
      <c r="O44" s="116"/>
      <c r="P44" s="115"/>
      <c r="Q44" s="29"/>
      <c r="R44" s="29"/>
      <c r="S44" s="29"/>
      <c r="T44" s="29"/>
      <c r="U44" s="29"/>
    </row>
    <row r="45" spans="1:30" s="85" customFormat="1" ht="14.5" customHeight="1" x14ac:dyDescent="0.2">
      <c r="B45" s="212" t="s">
        <v>63</v>
      </c>
      <c r="C45" s="213"/>
      <c r="D45" s="214"/>
      <c r="E45" s="191" t="s">
        <v>20</v>
      </c>
      <c r="F45" s="191"/>
      <c r="G45" s="191"/>
      <c r="H45" s="191"/>
      <c r="I45" s="191"/>
      <c r="J45" s="191"/>
      <c r="K45" s="191"/>
      <c r="L45" s="191"/>
      <c r="M45" s="191"/>
      <c r="N45" s="191"/>
      <c r="O45" s="191"/>
      <c r="P45" s="191"/>
      <c r="Q45" s="191" t="s">
        <v>6</v>
      </c>
      <c r="R45" s="191"/>
      <c r="S45" s="191"/>
      <c r="T45" s="191"/>
      <c r="U45" s="191"/>
      <c r="V45" s="191"/>
      <c r="W45" s="191"/>
      <c r="X45" s="191"/>
      <c r="Y45" s="191"/>
      <c r="Z45" s="191"/>
      <c r="AA45" s="191"/>
      <c r="AB45" s="191"/>
      <c r="AC45" s="191"/>
      <c r="AD45" s="191"/>
    </row>
    <row r="46" spans="1:30" ht="24.5" customHeight="1" x14ac:dyDescent="0.2">
      <c r="B46" s="78" t="s">
        <v>2</v>
      </c>
      <c r="C46" s="101">
        <v>100</v>
      </c>
      <c r="D46" s="148" t="s">
        <v>24</v>
      </c>
      <c r="E46" s="199" t="s">
        <v>79</v>
      </c>
      <c r="F46" s="200"/>
      <c r="G46" s="200"/>
      <c r="H46" s="200"/>
      <c r="I46" s="200"/>
      <c r="J46" s="200"/>
      <c r="K46" s="200"/>
      <c r="L46" s="200"/>
      <c r="M46" s="200"/>
      <c r="N46" s="200"/>
      <c r="O46" s="200"/>
      <c r="P46" s="200"/>
      <c r="Q46" s="267" t="s">
        <v>89</v>
      </c>
      <c r="R46" s="268"/>
      <c r="S46" s="268"/>
      <c r="T46" s="268"/>
      <c r="U46" s="268"/>
      <c r="V46" s="268"/>
      <c r="W46" s="268"/>
      <c r="X46" s="268"/>
      <c r="Y46" s="268"/>
      <c r="Z46" s="268"/>
      <c r="AA46" s="268"/>
      <c r="AB46" s="194" t="s">
        <v>94</v>
      </c>
      <c r="AC46" s="194"/>
      <c r="AD46" s="195"/>
    </row>
    <row r="47" spans="1:30" ht="60" customHeight="1" x14ac:dyDescent="0.2">
      <c r="B47" s="79" t="s">
        <v>3</v>
      </c>
      <c r="C47" s="101">
        <v>300</v>
      </c>
      <c r="D47" s="148" t="s">
        <v>24</v>
      </c>
      <c r="E47" s="199" t="s">
        <v>87</v>
      </c>
      <c r="F47" s="199"/>
      <c r="G47" s="199"/>
      <c r="H47" s="199"/>
      <c r="I47" s="199"/>
      <c r="J47" s="199"/>
      <c r="K47" s="199"/>
      <c r="L47" s="199"/>
      <c r="M47" s="199"/>
      <c r="N47" s="199"/>
      <c r="O47" s="199"/>
      <c r="P47" s="199"/>
      <c r="Q47" s="269" t="s">
        <v>90</v>
      </c>
      <c r="R47" s="270"/>
      <c r="S47" s="270"/>
      <c r="T47" s="270"/>
      <c r="U47" s="270"/>
      <c r="V47" s="270"/>
      <c r="W47" s="270"/>
      <c r="X47" s="270"/>
      <c r="Y47" s="270"/>
      <c r="Z47" s="270"/>
      <c r="AA47" s="270"/>
      <c r="AB47" s="196" t="s">
        <v>93</v>
      </c>
      <c r="AC47" s="196"/>
      <c r="AD47" s="197"/>
    </row>
    <row r="48" spans="1:30" x14ac:dyDescent="0.2">
      <c r="B48" s="79" t="s">
        <v>4</v>
      </c>
      <c r="C48" s="101">
        <v>250</v>
      </c>
      <c r="D48" s="148" t="s">
        <v>24</v>
      </c>
      <c r="E48" s="200" t="s">
        <v>103</v>
      </c>
      <c r="F48" s="200"/>
      <c r="G48" s="200"/>
      <c r="H48" s="200"/>
      <c r="I48" s="200"/>
      <c r="J48" s="200"/>
      <c r="K48" s="200"/>
      <c r="L48" s="200"/>
      <c r="M48" s="200"/>
      <c r="N48" s="200"/>
      <c r="O48" s="200"/>
      <c r="P48" s="200"/>
      <c r="Q48" s="198" t="s">
        <v>69</v>
      </c>
      <c r="R48" s="198"/>
      <c r="S48" s="198"/>
      <c r="T48" s="198"/>
      <c r="U48" s="198"/>
      <c r="V48" s="198"/>
      <c r="W48" s="198"/>
      <c r="X48" s="198"/>
      <c r="Y48" s="198"/>
      <c r="Z48" s="198"/>
      <c r="AA48" s="198"/>
      <c r="AB48" s="198"/>
      <c r="AC48" s="198"/>
      <c r="AD48" s="198"/>
    </row>
    <row r="49" spans="1:30" ht="55" customHeight="1" x14ac:dyDescent="0.2">
      <c r="B49" s="79" t="s">
        <v>5</v>
      </c>
      <c r="C49" s="102">
        <f>9.5/3</f>
        <v>3.1666666666666665</v>
      </c>
      <c r="D49" s="148" t="s">
        <v>33</v>
      </c>
      <c r="E49" s="199" t="s">
        <v>86</v>
      </c>
      <c r="F49" s="199"/>
      <c r="G49" s="199"/>
      <c r="H49" s="199"/>
      <c r="I49" s="199"/>
      <c r="J49" s="199"/>
      <c r="K49" s="199"/>
      <c r="L49" s="199"/>
      <c r="M49" s="199"/>
      <c r="N49" s="199"/>
      <c r="O49" s="199"/>
      <c r="P49" s="199"/>
      <c r="Q49" s="216" t="s">
        <v>91</v>
      </c>
      <c r="R49" s="217"/>
      <c r="S49" s="217"/>
      <c r="T49" s="217"/>
      <c r="U49" s="217"/>
      <c r="V49" s="217"/>
      <c r="W49" s="217"/>
      <c r="X49" s="217"/>
      <c r="Y49" s="217"/>
      <c r="Z49" s="217"/>
      <c r="AA49" s="217"/>
      <c r="AB49" s="196" t="s">
        <v>93</v>
      </c>
      <c r="AC49" s="196"/>
      <c r="AD49" s="197"/>
    </row>
    <row r="50" spans="1:30" x14ac:dyDescent="0.2">
      <c r="B50" s="35"/>
      <c r="C50" s="74"/>
      <c r="D50" s="31"/>
      <c r="E50" s="31"/>
      <c r="F50" s="76"/>
      <c r="G50" s="76"/>
      <c r="H50" s="76"/>
      <c r="I50" s="76"/>
      <c r="J50" s="76"/>
      <c r="K50" s="76"/>
      <c r="O50" s="29"/>
      <c r="Q50" s="116"/>
      <c r="R50" s="116"/>
      <c r="S50" s="116"/>
      <c r="T50" s="116"/>
      <c r="U50" s="116"/>
      <c r="V50" s="115"/>
      <c r="W50" s="115"/>
      <c r="X50" s="115"/>
      <c r="Y50" s="115"/>
      <c r="Z50" s="115"/>
      <c r="AA50" s="115"/>
      <c r="AB50" s="115"/>
      <c r="AC50" s="115"/>
      <c r="AD50" s="115"/>
    </row>
    <row r="51" spans="1:30" ht="15.25" customHeight="1" x14ac:dyDescent="0.2">
      <c r="B51" s="35"/>
      <c r="C51" s="74"/>
      <c r="D51" s="31"/>
      <c r="E51" s="31"/>
      <c r="F51" s="76"/>
      <c r="G51" s="76"/>
      <c r="H51" s="76"/>
      <c r="I51" s="76"/>
      <c r="J51" s="76"/>
      <c r="K51" s="76"/>
      <c r="O51" s="29"/>
      <c r="Q51" s="116"/>
      <c r="R51" s="116"/>
      <c r="S51" s="116"/>
      <c r="T51" s="116"/>
      <c r="U51" s="116"/>
      <c r="V51" s="115"/>
      <c r="W51" s="115"/>
      <c r="X51" s="115"/>
      <c r="Y51" s="115"/>
      <c r="Z51" s="115"/>
      <c r="AA51" s="115"/>
      <c r="AB51" s="115"/>
      <c r="AC51" s="115"/>
      <c r="AD51" s="115"/>
    </row>
    <row r="52" spans="1:30" ht="18.25" customHeight="1" x14ac:dyDescent="0.2">
      <c r="B52" s="210" t="s">
        <v>34</v>
      </c>
      <c r="C52" s="211"/>
      <c r="D52" s="211"/>
      <c r="E52" s="211"/>
      <c r="F52" s="68"/>
      <c r="G52" s="68"/>
      <c r="H52" s="68"/>
      <c r="I52" s="68"/>
      <c r="J52" s="68"/>
      <c r="K52" s="68"/>
      <c r="L52" s="68"/>
      <c r="O52" s="29"/>
      <c r="Q52" s="116"/>
      <c r="R52" s="116"/>
      <c r="S52" s="116"/>
      <c r="T52" s="116"/>
      <c r="U52" s="116"/>
      <c r="V52" s="115"/>
      <c r="W52" s="115"/>
      <c r="X52" s="115"/>
      <c r="Y52" s="115"/>
      <c r="Z52" s="115"/>
      <c r="AA52" s="115"/>
      <c r="AB52" s="115"/>
      <c r="AC52" s="115"/>
      <c r="AD52" s="115"/>
    </row>
    <row r="53" spans="1:30" ht="7.5" customHeight="1" x14ac:dyDescent="0.2">
      <c r="B53" s="75"/>
      <c r="C53" s="75"/>
      <c r="D53" s="75"/>
      <c r="E53" s="75"/>
      <c r="F53" s="68"/>
      <c r="G53" s="68"/>
      <c r="H53" s="68"/>
      <c r="I53" s="68"/>
      <c r="J53" s="68"/>
      <c r="K53" s="68"/>
      <c r="L53" s="68"/>
      <c r="O53" s="29"/>
      <c r="Q53" s="116"/>
      <c r="R53" s="116"/>
      <c r="S53" s="116"/>
      <c r="T53" s="116"/>
      <c r="U53" s="116"/>
      <c r="V53" s="115"/>
      <c r="W53" s="115"/>
      <c r="X53" s="115"/>
      <c r="Y53" s="115"/>
      <c r="Z53" s="115"/>
      <c r="AA53" s="115"/>
      <c r="AB53" s="115"/>
      <c r="AC53" s="115"/>
      <c r="AD53" s="115"/>
    </row>
    <row r="54" spans="1:30" s="85" customFormat="1" ht="14.5" customHeight="1" x14ac:dyDescent="0.2">
      <c r="B54" s="212" t="s">
        <v>61</v>
      </c>
      <c r="C54" s="213"/>
      <c r="D54" s="214"/>
      <c r="E54" s="191" t="s">
        <v>20</v>
      </c>
      <c r="F54" s="191"/>
      <c r="G54" s="191"/>
      <c r="H54" s="191"/>
      <c r="I54" s="191"/>
      <c r="J54" s="191"/>
      <c r="K54" s="191"/>
      <c r="L54" s="191"/>
      <c r="M54" s="191"/>
      <c r="N54" s="191"/>
      <c r="O54" s="191"/>
      <c r="P54" s="191"/>
      <c r="Q54" s="191" t="s">
        <v>6</v>
      </c>
      <c r="R54" s="191"/>
      <c r="S54" s="191"/>
      <c r="T54" s="191"/>
      <c r="U54" s="191"/>
      <c r="V54" s="191"/>
      <c r="W54" s="191"/>
      <c r="X54" s="191"/>
      <c r="Y54" s="191"/>
      <c r="Z54" s="191"/>
      <c r="AA54" s="191"/>
      <c r="AB54" s="191"/>
      <c r="AC54" s="191"/>
      <c r="AD54" s="191"/>
    </row>
    <row r="55" spans="1:30" x14ac:dyDescent="0.2">
      <c r="B55" s="78" t="s">
        <v>13</v>
      </c>
      <c r="C55" s="81">
        <v>45323</v>
      </c>
      <c r="D55" s="148"/>
      <c r="E55" s="200" t="s">
        <v>71</v>
      </c>
      <c r="F55" s="200"/>
      <c r="G55" s="200"/>
      <c r="H55" s="200"/>
      <c r="I55" s="200"/>
      <c r="J55" s="200"/>
      <c r="K55" s="200"/>
      <c r="L55" s="200"/>
      <c r="M55" s="200"/>
      <c r="N55" s="200"/>
      <c r="O55" s="200"/>
      <c r="P55" s="200"/>
      <c r="Q55" s="198" t="s">
        <v>71</v>
      </c>
      <c r="R55" s="198"/>
      <c r="S55" s="198"/>
      <c r="T55" s="198"/>
      <c r="U55" s="198"/>
      <c r="V55" s="198"/>
      <c r="W55" s="198"/>
      <c r="X55" s="198"/>
      <c r="Y55" s="198"/>
      <c r="Z55" s="198"/>
      <c r="AA55" s="198"/>
      <c r="AB55" s="198"/>
      <c r="AC55" s="198"/>
      <c r="AD55" s="198"/>
    </row>
    <row r="56" spans="1:30" x14ac:dyDescent="0.2">
      <c r="B56" s="79" t="s">
        <v>11</v>
      </c>
      <c r="C56" s="101">
        <v>20</v>
      </c>
      <c r="D56" s="148" t="s">
        <v>21</v>
      </c>
      <c r="E56" s="200" t="s">
        <v>80</v>
      </c>
      <c r="F56" s="200"/>
      <c r="G56" s="200"/>
      <c r="H56" s="200"/>
      <c r="I56" s="200"/>
      <c r="J56" s="200"/>
      <c r="K56" s="200"/>
      <c r="L56" s="200"/>
      <c r="M56" s="200"/>
      <c r="N56" s="200"/>
      <c r="O56" s="200"/>
      <c r="P56" s="200"/>
      <c r="Q56" s="233" t="s">
        <v>88</v>
      </c>
      <c r="R56" s="234"/>
      <c r="S56" s="234"/>
      <c r="T56" s="234"/>
      <c r="U56" s="234"/>
      <c r="V56" s="234"/>
      <c r="W56" s="234"/>
      <c r="X56" s="234"/>
      <c r="Y56" s="234"/>
      <c r="Z56" s="234"/>
      <c r="AA56" s="234"/>
      <c r="AB56" s="234"/>
      <c r="AC56" s="234"/>
      <c r="AD56" s="235"/>
    </row>
    <row r="57" spans="1:30" x14ac:dyDescent="0.2">
      <c r="B57" s="79" t="s">
        <v>14</v>
      </c>
      <c r="C57" s="82">
        <v>0.2</v>
      </c>
      <c r="D57" s="148"/>
      <c r="E57" s="200" t="s">
        <v>80</v>
      </c>
      <c r="F57" s="200"/>
      <c r="G57" s="200"/>
      <c r="H57" s="200"/>
      <c r="I57" s="200"/>
      <c r="J57" s="200"/>
      <c r="K57" s="200"/>
      <c r="L57" s="200"/>
      <c r="M57" s="200"/>
      <c r="N57" s="200"/>
      <c r="O57" s="200"/>
      <c r="P57" s="200"/>
      <c r="Q57" s="236"/>
      <c r="R57" s="237"/>
      <c r="S57" s="237"/>
      <c r="T57" s="237"/>
      <c r="U57" s="237"/>
      <c r="V57" s="237"/>
      <c r="W57" s="237"/>
      <c r="X57" s="237"/>
      <c r="Y57" s="237"/>
      <c r="Z57" s="237"/>
      <c r="AA57" s="237"/>
      <c r="AB57" s="237"/>
      <c r="AC57" s="237"/>
      <c r="AD57" s="238"/>
    </row>
    <row r="58" spans="1:30" x14ac:dyDescent="0.2">
      <c r="B58" s="79" t="s">
        <v>15</v>
      </c>
      <c r="C58" s="82">
        <v>0.8</v>
      </c>
      <c r="D58" s="148"/>
      <c r="E58" s="200" t="s">
        <v>80</v>
      </c>
      <c r="F58" s="200"/>
      <c r="G58" s="200"/>
      <c r="H58" s="200"/>
      <c r="I58" s="200"/>
      <c r="J58" s="200"/>
      <c r="K58" s="200"/>
      <c r="L58" s="200"/>
      <c r="M58" s="200"/>
      <c r="N58" s="200"/>
      <c r="O58" s="200"/>
      <c r="P58" s="200"/>
      <c r="Q58" s="236"/>
      <c r="R58" s="237"/>
      <c r="S58" s="237"/>
      <c r="T58" s="237"/>
      <c r="U58" s="237"/>
      <c r="V58" s="237"/>
      <c r="W58" s="237"/>
      <c r="X58" s="237"/>
      <c r="Y58" s="237"/>
      <c r="Z58" s="237"/>
      <c r="AA58" s="237"/>
      <c r="AB58" s="237"/>
      <c r="AC58" s="237"/>
      <c r="AD58" s="238"/>
    </row>
    <row r="59" spans="1:30" x14ac:dyDescent="0.2">
      <c r="B59" s="80" t="s">
        <v>16</v>
      </c>
      <c r="C59" s="82">
        <v>0.05</v>
      </c>
      <c r="D59" s="150"/>
      <c r="E59" s="263" t="s">
        <v>80</v>
      </c>
      <c r="F59" s="263"/>
      <c r="G59" s="263"/>
      <c r="H59" s="263"/>
      <c r="I59" s="263"/>
      <c r="J59" s="263"/>
      <c r="K59" s="263"/>
      <c r="L59" s="263"/>
      <c r="M59" s="263"/>
      <c r="N59" s="263"/>
      <c r="O59" s="263"/>
      <c r="P59" s="263"/>
      <c r="Q59" s="236"/>
      <c r="R59" s="237"/>
      <c r="S59" s="237"/>
      <c r="T59" s="237"/>
      <c r="U59" s="237"/>
      <c r="V59" s="237"/>
      <c r="W59" s="237"/>
      <c r="X59" s="237"/>
      <c r="Y59" s="237"/>
      <c r="Z59" s="237"/>
      <c r="AA59" s="237"/>
      <c r="AB59" s="237"/>
      <c r="AC59" s="237"/>
      <c r="AD59" s="238"/>
    </row>
    <row r="60" spans="1:30" x14ac:dyDescent="0.2">
      <c r="B60" s="83" t="s">
        <v>17</v>
      </c>
      <c r="C60" s="82">
        <v>0.03</v>
      </c>
      <c r="D60" s="151"/>
      <c r="E60" s="199" t="s">
        <v>80</v>
      </c>
      <c r="F60" s="199"/>
      <c r="G60" s="199"/>
      <c r="H60" s="199"/>
      <c r="I60" s="199"/>
      <c r="J60" s="199"/>
      <c r="K60" s="199"/>
      <c r="L60" s="199"/>
      <c r="M60" s="199"/>
      <c r="N60" s="199"/>
      <c r="O60" s="199"/>
      <c r="P60" s="199"/>
      <c r="Q60" s="239"/>
      <c r="R60" s="240"/>
      <c r="S60" s="240"/>
      <c r="T60" s="240"/>
      <c r="U60" s="240"/>
      <c r="V60" s="240"/>
      <c r="W60" s="240"/>
      <c r="X60" s="240"/>
      <c r="Y60" s="240"/>
      <c r="Z60" s="240"/>
      <c r="AA60" s="240"/>
      <c r="AB60" s="240"/>
      <c r="AC60" s="240"/>
      <c r="AD60" s="241"/>
    </row>
    <row r="61" spans="1:30" ht="52.75" customHeight="1" x14ac:dyDescent="0.2">
      <c r="B61" s="78" t="s">
        <v>18</v>
      </c>
      <c r="C61" s="122">
        <v>1.9900000000000001E-2</v>
      </c>
      <c r="D61" s="152"/>
      <c r="E61" s="200" t="s">
        <v>72</v>
      </c>
      <c r="F61" s="200"/>
      <c r="G61" s="200"/>
      <c r="H61" s="200"/>
      <c r="I61" s="200"/>
      <c r="J61" s="200"/>
      <c r="K61" s="200"/>
      <c r="L61" s="200"/>
      <c r="M61" s="200"/>
      <c r="N61" s="200"/>
      <c r="O61" s="200"/>
      <c r="P61" s="200"/>
      <c r="Q61" s="216" t="s">
        <v>92</v>
      </c>
      <c r="R61" s="217"/>
      <c r="S61" s="217"/>
      <c r="T61" s="217"/>
      <c r="U61" s="217"/>
      <c r="V61" s="217"/>
      <c r="W61" s="217"/>
      <c r="X61" s="217"/>
      <c r="Y61" s="217"/>
      <c r="Z61" s="217"/>
      <c r="AA61" s="217"/>
      <c r="AB61" s="218" t="s">
        <v>93</v>
      </c>
      <c r="AC61" s="218"/>
      <c r="AD61" s="219"/>
    </row>
    <row r="62" spans="1:30" x14ac:dyDescent="0.2">
      <c r="A62" s="33"/>
      <c r="Q62" s="32"/>
      <c r="R62" s="32"/>
      <c r="S62" s="32"/>
      <c r="T62" s="32"/>
    </row>
    <row r="63" spans="1:30" x14ac:dyDescent="0.2">
      <c r="B63" s="92" t="s">
        <v>57</v>
      </c>
      <c r="C63" s="91"/>
      <c r="M63" s="136" t="s">
        <v>58</v>
      </c>
      <c r="N63" s="137"/>
      <c r="O63" s="138"/>
      <c r="P63" s="138"/>
      <c r="Q63" s="138"/>
      <c r="R63" s="98"/>
    </row>
    <row r="64" spans="1:30" x14ac:dyDescent="0.2">
      <c r="B64" s="204"/>
      <c r="C64" s="205"/>
      <c r="D64" s="205"/>
      <c r="E64" s="205"/>
      <c r="F64" s="205"/>
      <c r="G64" s="107"/>
      <c r="H64" s="107"/>
      <c r="I64" s="107"/>
      <c r="J64" s="107"/>
      <c r="K64" s="125"/>
      <c r="L64" s="121"/>
      <c r="M64" s="130"/>
      <c r="N64" s="131"/>
      <c r="O64" s="131"/>
      <c r="P64" s="131"/>
      <c r="Q64" s="131"/>
      <c r="R64" s="131"/>
      <c r="S64" s="131"/>
      <c r="T64" s="131"/>
      <c r="U64" s="131"/>
      <c r="V64" s="131"/>
      <c r="W64" s="131"/>
      <c r="X64" s="131"/>
      <c r="Y64" s="93"/>
      <c r="Z64" s="93"/>
      <c r="AA64" s="93"/>
      <c r="AB64" s="93"/>
      <c r="AC64" s="93"/>
      <c r="AD64" s="94"/>
    </row>
    <row r="65" spans="2:30" x14ac:dyDescent="0.2">
      <c r="B65" s="206"/>
      <c r="C65" s="207"/>
      <c r="D65" s="207"/>
      <c r="E65" s="207"/>
      <c r="F65" s="207"/>
      <c r="G65" s="109"/>
      <c r="H65" s="109"/>
      <c r="I65" s="109"/>
      <c r="J65" s="109"/>
      <c r="K65" s="126"/>
      <c r="L65" s="127"/>
      <c r="M65" s="132"/>
      <c r="N65" s="128"/>
      <c r="O65" s="128"/>
      <c r="P65" s="128"/>
      <c r="Q65" s="129"/>
      <c r="R65" s="129"/>
      <c r="S65" s="129"/>
      <c r="T65" s="129"/>
      <c r="U65" s="129"/>
      <c r="V65" s="129"/>
      <c r="W65" s="129"/>
      <c r="X65" s="129"/>
      <c r="Y65" s="120"/>
      <c r="Z65" s="120"/>
      <c r="AA65" s="120"/>
      <c r="AB65" s="120"/>
      <c r="AC65" s="120"/>
      <c r="AD65" s="95"/>
    </row>
    <row r="66" spans="2:30" x14ac:dyDescent="0.2">
      <c r="B66" s="206"/>
      <c r="C66" s="207"/>
      <c r="D66" s="207"/>
      <c r="E66" s="207"/>
      <c r="F66" s="207"/>
      <c r="G66" s="109"/>
      <c r="H66" s="109"/>
      <c r="I66" s="109"/>
      <c r="J66" s="109"/>
      <c r="K66" s="126"/>
      <c r="L66" s="127"/>
      <c r="M66" s="132"/>
      <c r="N66" s="128"/>
      <c r="O66" s="128"/>
      <c r="P66" s="128"/>
      <c r="Q66" s="133"/>
      <c r="R66" s="133"/>
      <c r="S66" s="133"/>
      <c r="T66" s="133"/>
      <c r="U66" s="120"/>
      <c r="V66" s="120"/>
      <c r="W66" s="120"/>
      <c r="X66" s="120"/>
      <c r="Y66" s="120"/>
      <c r="Z66" s="120"/>
      <c r="AA66" s="120"/>
      <c r="AB66" s="120"/>
      <c r="AC66" s="120"/>
      <c r="AD66" s="95"/>
    </row>
    <row r="67" spans="2:30" x14ac:dyDescent="0.2">
      <c r="B67" s="208"/>
      <c r="C67" s="209"/>
      <c r="D67" s="209"/>
      <c r="E67" s="209"/>
      <c r="F67" s="209"/>
      <c r="G67" s="106"/>
      <c r="H67" s="106"/>
      <c r="I67" s="156" t="s">
        <v>82</v>
      </c>
      <c r="J67" s="106"/>
      <c r="K67" s="126"/>
      <c r="L67" s="127"/>
      <c r="M67" s="134"/>
      <c r="N67" s="135"/>
      <c r="O67" s="135"/>
      <c r="P67" s="135"/>
      <c r="Q67" s="96"/>
      <c r="R67" s="96"/>
      <c r="S67" s="96"/>
      <c r="T67" s="96"/>
      <c r="U67" s="96"/>
      <c r="V67" s="96"/>
      <c r="W67" s="96"/>
      <c r="X67" s="96"/>
      <c r="Y67" s="96"/>
      <c r="Z67" s="96"/>
      <c r="AA67" s="96"/>
      <c r="AB67" s="96"/>
      <c r="AC67" s="156" t="s">
        <v>82</v>
      </c>
      <c r="AD67" s="97"/>
    </row>
    <row r="68" spans="2:30" ht="4.5" customHeight="1" x14ac:dyDescent="0.2"/>
    <row r="69" spans="2:30" x14ac:dyDescent="0.2">
      <c r="B69" s="84" t="s">
        <v>19</v>
      </c>
      <c r="C69" s="90">
        <f>(C57*C59+(1-C57)*C60)/((1+C61)^C56)</f>
        <v>2.2925936298744783E-2</v>
      </c>
      <c r="M69" s="215" t="s">
        <v>12</v>
      </c>
      <c r="N69" s="215"/>
      <c r="O69" s="215"/>
      <c r="P69" s="215"/>
      <c r="Q69" s="220">
        <f>(C69)/((1-(1+C69)^-C56))</f>
        <v>6.289710600673773E-2</v>
      </c>
      <c r="R69" s="220"/>
    </row>
    <row r="70" spans="2:30" ht="17.5" customHeight="1" x14ac:dyDescent="0.2"/>
    <row r="71" spans="2:30" x14ac:dyDescent="0.2">
      <c r="B71" s="140" t="s">
        <v>56</v>
      </c>
      <c r="C71" s="141"/>
    </row>
    <row r="72" spans="2:30" ht="14.5" customHeight="1" x14ac:dyDescent="0.2">
      <c r="B72" s="224" t="s">
        <v>84</v>
      </c>
      <c r="C72" s="225"/>
      <c r="D72" s="225"/>
      <c r="E72" s="225"/>
      <c r="F72" s="225"/>
      <c r="G72" s="225"/>
      <c r="H72" s="225"/>
      <c r="I72" s="225"/>
      <c r="J72" s="226"/>
      <c r="K72" s="139"/>
      <c r="L72" s="139"/>
    </row>
    <row r="73" spans="2:30" ht="14.5" customHeight="1" x14ac:dyDescent="0.2">
      <c r="B73" s="227"/>
      <c r="C73" s="228"/>
      <c r="D73" s="228"/>
      <c r="E73" s="228"/>
      <c r="F73" s="228"/>
      <c r="G73" s="228"/>
      <c r="H73" s="228"/>
      <c r="I73" s="228"/>
      <c r="J73" s="229"/>
      <c r="K73" s="139"/>
      <c r="L73" s="139"/>
    </row>
    <row r="74" spans="2:30" x14ac:dyDescent="0.2">
      <c r="B74" s="227"/>
      <c r="C74" s="228"/>
      <c r="D74" s="228"/>
      <c r="E74" s="228"/>
      <c r="F74" s="228"/>
      <c r="G74" s="228"/>
      <c r="H74" s="228"/>
      <c r="I74" s="228"/>
      <c r="J74" s="229"/>
      <c r="K74" s="139"/>
      <c r="L74" s="139"/>
    </row>
    <row r="75" spans="2:30" x14ac:dyDescent="0.2">
      <c r="B75" s="227"/>
      <c r="C75" s="228"/>
      <c r="D75" s="228"/>
      <c r="E75" s="228"/>
      <c r="F75" s="228"/>
      <c r="G75" s="228"/>
      <c r="H75" s="228"/>
      <c r="I75" s="228"/>
      <c r="J75" s="229"/>
      <c r="K75" s="139"/>
      <c r="L75" s="139"/>
      <c r="M75" s="139"/>
      <c r="N75" s="139"/>
      <c r="O75" s="139"/>
      <c r="P75" s="139"/>
    </row>
    <row r="76" spans="2:30" x14ac:dyDescent="0.2">
      <c r="B76" s="230"/>
      <c r="C76" s="231"/>
      <c r="D76" s="231"/>
      <c r="E76" s="231"/>
      <c r="F76" s="231"/>
      <c r="G76" s="231"/>
      <c r="H76" s="231"/>
      <c r="I76" s="231"/>
      <c r="J76" s="232"/>
    </row>
    <row r="78" spans="2:30" x14ac:dyDescent="0.2">
      <c r="B78" s="221" t="s">
        <v>83</v>
      </c>
      <c r="C78" s="222"/>
      <c r="D78" s="222"/>
      <c r="E78" s="222"/>
      <c r="F78" s="222"/>
      <c r="G78" s="222"/>
      <c r="H78" s="223"/>
    </row>
    <row r="79" spans="2:30" ht="14.5" customHeight="1" x14ac:dyDescent="0.2">
      <c r="B79" s="201" t="s">
        <v>96</v>
      </c>
      <c r="C79" s="202"/>
      <c r="D79" s="202"/>
      <c r="E79" s="202"/>
      <c r="F79" s="202"/>
      <c r="G79" s="202"/>
      <c r="H79" s="203"/>
      <c r="I79" s="139"/>
      <c r="J79" s="139"/>
      <c r="K79" s="157"/>
      <c r="L79" s="157"/>
      <c r="M79" s="157"/>
      <c r="N79" s="157"/>
      <c r="O79" s="157"/>
      <c r="P79" s="157"/>
      <c r="Q79" s="157"/>
      <c r="R79" s="157"/>
      <c r="S79" s="157"/>
    </row>
    <row r="80" spans="2:30" x14ac:dyDescent="0.2">
      <c r="B80" s="187" t="s">
        <v>97</v>
      </c>
      <c r="C80" s="188"/>
      <c r="D80" s="188"/>
      <c r="E80" s="188"/>
      <c r="F80" s="188"/>
      <c r="G80" s="188"/>
      <c r="H80" s="189"/>
      <c r="I80" s="139"/>
      <c r="J80" s="139"/>
      <c r="K80" s="157"/>
      <c r="L80" s="157"/>
      <c r="M80" s="157"/>
      <c r="N80" s="157"/>
      <c r="O80" s="157"/>
      <c r="P80" s="157"/>
      <c r="Q80" s="157"/>
      <c r="R80" s="157"/>
      <c r="S80" s="157"/>
    </row>
    <row r="81" spans="2:19" x14ac:dyDescent="0.2">
      <c r="B81" s="139"/>
      <c r="C81" s="139"/>
      <c r="D81" s="139"/>
      <c r="E81" s="139"/>
      <c r="F81" s="139"/>
      <c r="G81" s="139"/>
      <c r="H81" s="139"/>
      <c r="I81" s="139"/>
      <c r="J81" s="139"/>
      <c r="K81" s="157"/>
      <c r="L81" s="157"/>
      <c r="M81" s="157"/>
      <c r="N81" s="157"/>
      <c r="O81" s="157"/>
      <c r="P81" s="157"/>
      <c r="Q81" s="157"/>
      <c r="R81" s="157"/>
      <c r="S81" s="157"/>
    </row>
    <row r="88" spans="2:19" x14ac:dyDescent="0.2">
      <c r="B88" s="34"/>
      <c r="C88" s="29"/>
      <c r="D88" s="29"/>
      <c r="E88" s="29"/>
      <c r="F88" s="29"/>
      <c r="G88" s="29"/>
      <c r="H88" s="29"/>
      <c r="I88" s="29"/>
      <c r="J88" s="29"/>
      <c r="K88" s="29"/>
      <c r="L88" s="29"/>
    </row>
    <row r="89" spans="2:19" x14ac:dyDescent="0.2">
      <c r="B89" s="35"/>
      <c r="C89" s="36"/>
      <c r="D89" s="31"/>
      <c r="E89" s="31"/>
    </row>
    <row r="90" spans="2:19" x14ac:dyDescent="0.2">
      <c r="B90" s="35"/>
      <c r="D90" s="31"/>
      <c r="E90" s="31"/>
    </row>
    <row r="91" spans="2:19" x14ac:dyDescent="0.2">
      <c r="B91" s="35"/>
      <c r="D91" s="31"/>
      <c r="E91" s="31"/>
    </row>
    <row r="92" spans="2:19" x14ac:dyDescent="0.2">
      <c r="B92" s="35"/>
      <c r="C92" s="30"/>
      <c r="D92" s="31"/>
      <c r="E92" s="31"/>
    </row>
  </sheetData>
  <mergeCells count="67">
    <mergeCell ref="U21:W21"/>
    <mergeCell ref="E59:P59"/>
    <mergeCell ref="E60:P60"/>
    <mergeCell ref="U22:W22"/>
    <mergeCell ref="E61:P61"/>
    <mergeCell ref="E54:P54"/>
    <mergeCell ref="E55:P55"/>
    <mergeCell ref="E56:P56"/>
    <mergeCell ref="E57:P57"/>
    <mergeCell ref="E58:P58"/>
    <mergeCell ref="G22:K22"/>
    <mergeCell ref="Q46:AA46"/>
    <mergeCell ref="E49:P49"/>
    <mergeCell ref="Q47:AA47"/>
    <mergeCell ref="F36:H36"/>
    <mergeCell ref="F37:H37"/>
    <mergeCell ref="B7:E7"/>
    <mergeCell ref="C30:D30"/>
    <mergeCell ref="B45:D45"/>
    <mergeCell ref="B42:D42"/>
    <mergeCell ref="E30:P30"/>
    <mergeCell ref="E42:P42"/>
    <mergeCell ref="E43:P43"/>
    <mergeCell ref="E45:P45"/>
    <mergeCell ref="L21:N21"/>
    <mergeCell ref="O21:Q21"/>
    <mergeCell ref="B10:AD14"/>
    <mergeCell ref="R21:T21"/>
    <mergeCell ref="B28:E28"/>
    <mergeCell ref="B40:E40"/>
    <mergeCell ref="E31:P34"/>
    <mergeCell ref="Q30:AD30"/>
    <mergeCell ref="Q69:R69"/>
    <mergeCell ref="B78:H78"/>
    <mergeCell ref="B72:J76"/>
    <mergeCell ref="Q56:AD60"/>
    <mergeCell ref="Q54:AD54"/>
    <mergeCell ref="Q55:AD55"/>
    <mergeCell ref="U23:W23"/>
    <mergeCell ref="AB49:AD49"/>
    <mergeCell ref="Q49:AA49"/>
    <mergeCell ref="AB61:AD61"/>
    <mergeCell ref="Q61:AA61"/>
    <mergeCell ref="B80:H80"/>
    <mergeCell ref="Q31:AD34"/>
    <mergeCell ref="Q42:AD42"/>
    <mergeCell ref="Q43:AD43"/>
    <mergeCell ref="Q45:AD45"/>
    <mergeCell ref="AB46:AD46"/>
    <mergeCell ref="AB47:AD47"/>
    <mergeCell ref="Q48:AD48"/>
    <mergeCell ref="E46:P46"/>
    <mergeCell ref="E47:P47"/>
    <mergeCell ref="E48:P48"/>
    <mergeCell ref="B79:H79"/>
    <mergeCell ref="B64:F67"/>
    <mergeCell ref="B52:E52"/>
    <mergeCell ref="B54:D54"/>
    <mergeCell ref="M69:P69"/>
    <mergeCell ref="G23:K23"/>
    <mergeCell ref="R22:T22"/>
    <mergeCell ref="O22:Q22"/>
    <mergeCell ref="L22:N22"/>
    <mergeCell ref="B25:E26"/>
    <mergeCell ref="L23:N23"/>
    <mergeCell ref="O23:Q23"/>
    <mergeCell ref="R23:T23"/>
  </mergeCells>
  <conditionalFormatting sqref="L23 O23 R23 U23">
    <cfRule type="containsText" dxfId="6" priority="1" operator="containsText" text="Siehe">
      <formula>NOT(ISERROR(SEARCH("Siehe",L23)))</formula>
    </cfRule>
    <cfRule type="containsText" dxfId="5" priority="2" operator="containsText" text="Dateneingabe">
      <formula>NOT(ISERROR(SEARCH("Dateneingabe",L23)))</formula>
    </cfRule>
    <cfRule type="containsText" dxfId="4" priority="3" operator="containsText" text="Fehler: Bitte Erzeugung verringern oder Verbrauch erhöhen!">
      <formula>NOT(ISERROR(SEARCH("Fehler: Bitte Erzeugung verringern oder Verbrauch erhöhen!",L23)))</formula>
    </cfRule>
  </conditionalFormatting>
  <hyperlinks>
    <hyperlink ref="Q31:AD34" r:id="rId1" display="Bundesnetzagentur, https://www.bundesnetzagentur.de/DE/Fachthemen/ElektrizitaetundGas/ErneuerbareEnergien/EEG_Foerderung/start.html, 13.03.2024" xr:uid="{972A5C6F-CDF6-4C3F-8D59-85A55223B08E}"/>
    <hyperlink ref="Q43" r:id="rId2" display="https://www.ise.fraunhofer.de/de/veroeffentlichungen/studien/studie-stromgestehungskosten-erneuerbare-energien.html" xr:uid="{20381E3B-98FB-4F4E-8B21-DABB86D1D4C7}"/>
    <hyperlink ref="Q46" r:id="rId3" xr:uid="{499A31DC-D86C-49F7-9ED0-3B8966352C56}"/>
    <hyperlink ref="Q47" r:id="rId4" xr:uid="{7C3D6DFF-AB82-416E-BF96-3AEAAE71F3C3}"/>
    <hyperlink ref="Q49" r:id="rId5" location=":~:text=Wartungskosten%20einer%20Solaranlage,- Wie%20hoch%20die&amp;text=Bei%20sehr%20gro%C3%9Fen%20oder%20gewerblichen,7%20und%2012%20Euro%20an. " xr:uid="{A198EEAD-950E-49DF-AA8F-C5CC56C995E1}"/>
    <hyperlink ref="Q56" r:id="rId6" display="https://www.ise.fraunhofer.de/de/veroeffentlichungen/studien/studie-stromgestehungskosten-erneuerbare-energien.html" xr:uid="{02AF0FF0-4F98-4A69-ACFA-A1811758AC72}"/>
    <hyperlink ref="Q61" r:id="rId7" location=":~:text=Die%20durchschnittliche%20Inflationsrate%20in%20Deutschland%20wird%20laut%20Prognosen%20zwischen%202023,1%2C99%20Prozent%20gesunken%20sein." display="https://de.statista.com/statistik/daten/studie/_x000a_684534/umfrage/prognose-des-iwf-zur-entwicklung-der-inflationsrate-in-deutschland/#:~:text=Die%20durchschnittliche%20Inflationsrate%20in%20Deutschland%20wird%20laut%20Prognosen%20zwischen%202023,1%2C99%20Prozent%20gesunken%20sein." xr:uid="{0D08B2F1-3B70-4086-81DC-DE8DE095AA55}"/>
    <hyperlink ref="B80" r:id="rId8" xr:uid="{9EC6E3F4-CFBC-4E27-A8C1-A0317DED572D}"/>
  </hyperlinks>
  <pageMargins left="0.7" right="0.7" top="0.78740157499999996" bottom="0.78740157499999996" header="0.3" footer="0.3"/>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A886E-33FD-422A-A151-E9F097072A6B}">
  <dimension ref="B1:U49"/>
  <sheetViews>
    <sheetView showGridLines="0" zoomScale="80" zoomScaleNormal="80" workbookViewId="0">
      <selection activeCell="L23" sqref="L23:T23"/>
    </sheetView>
  </sheetViews>
  <sheetFormatPr baseColWidth="10" defaultRowHeight="15" x14ac:dyDescent="0.2"/>
  <cols>
    <col min="1" max="1" width="5.83203125" customWidth="1"/>
    <col min="2" max="2" width="3.33203125" customWidth="1"/>
    <col min="3" max="3" width="37.33203125" customWidth="1"/>
    <col min="4" max="4" width="10.83203125" style="1" customWidth="1"/>
    <col min="5" max="5" width="10.5" style="1" customWidth="1"/>
    <col min="6" max="6" width="11.1640625" style="1" customWidth="1"/>
    <col min="7" max="7" width="10.83203125" customWidth="1"/>
    <col min="8" max="8" width="9.1640625" customWidth="1"/>
    <col min="9" max="9" width="3.1640625" customWidth="1"/>
    <col min="10" max="10" width="3.83203125" customWidth="1"/>
    <col min="11" max="11" width="5.33203125" customWidth="1"/>
    <col min="12" max="12" width="5.83203125" customWidth="1"/>
    <col min="13" max="14" width="5.6640625" customWidth="1"/>
    <col min="15" max="15" width="6.1640625" customWidth="1"/>
    <col min="16" max="16" width="7" customWidth="1"/>
    <col min="17" max="17" width="6.5" customWidth="1"/>
    <col min="18" max="19" width="6.6640625" customWidth="1"/>
    <col min="20" max="20" width="8.33203125" customWidth="1"/>
    <col min="21" max="21" width="5.83203125" customWidth="1"/>
  </cols>
  <sheetData>
    <row r="1" spans="2:21" ht="10.25" customHeight="1" x14ac:dyDescent="0.2"/>
    <row r="2" spans="2:21" ht="42" customHeight="1" x14ac:dyDescent="0.2"/>
    <row r="3" spans="2:21" ht="25.75" customHeight="1" x14ac:dyDescent="0.2"/>
    <row r="4" spans="2:21" ht="21.25" customHeight="1" x14ac:dyDescent="0.2">
      <c r="B4" s="277" t="s">
        <v>8</v>
      </c>
      <c r="C4" s="277"/>
      <c r="D4" s="282">
        <f>'1. Dateneingabe'!E5</f>
        <v>0</v>
      </c>
      <c r="E4" s="283"/>
      <c r="F4" s="283"/>
      <c r="G4" s="284"/>
      <c r="H4" s="147"/>
      <c r="I4" s="147"/>
      <c r="J4" s="147"/>
      <c r="K4" s="147"/>
      <c r="L4" s="147"/>
      <c r="M4" s="147"/>
      <c r="N4" s="147"/>
      <c r="O4" s="147"/>
      <c r="P4" s="147"/>
      <c r="Q4" s="147"/>
      <c r="R4" s="147"/>
      <c r="S4" s="147"/>
      <c r="T4" s="147"/>
    </row>
    <row r="5" spans="2:21" ht="33.25" customHeight="1" x14ac:dyDescent="0.2">
      <c r="B5" s="278" t="s">
        <v>9</v>
      </c>
      <c r="C5" s="278"/>
      <c r="D5" s="282">
        <f>'1. Dateneingabe'!E6</f>
        <v>0</v>
      </c>
      <c r="E5" s="283"/>
      <c r="F5" s="283"/>
      <c r="G5" s="284"/>
      <c r="H5" s="147"/>
      <c r="I5" s="147"/>
      <c r="J5" s="147"/>
      <c r="K5" s="147"/>
      <c r="L5" s="147"/>
      <c r="M5" s="147"/>
      <c r="N5" s="147"/>
      <c r="O5" s="147"/>
      <c r="P5" s="147"/>
      <c r="Q5" s="147"/>
      <c r="R5" s="147"/>
      <c r="S5" s="147"/>
      <c r="T5" s="147"/>
    </row>
    <row r="6" spans="2:21" ht="21.25" customHeight="1" x14ac:dyDescent="0.2">
      <c r="B6" s="279"/>
      <c r="C6" s="279"/>
      <c r="H6" s="42"/>
      <c r="K6" s="88"/>
      <c r="L6" s="88"/>
      <c r="M6" s="88"/>
      <c r="N6" s="88"/>
      <c r="O6" s="88"/>
      <c r="P6" s="88"/>
      <c r="Q6" s="88"/>
      <c r="R6" s="88"/>
      <c r="S6" s="88"/>
      <c r="T6" s="88"/>
    </row>
    <row r="7" spans="2:21" ht="21.25" customHeight="1" x14ac:dyDescent="0.2">
      <c r="B7" s="22"/>
      <c r="C7" s="22"/>
      <c r="D7" s="56"/>
      <c r="E7" s="56"/>
      <c r="F7" s="56"/>
      <c r="G7" s="56"/>
      <c r="H7" s="42"/>
      <c r="K7" s="88"/>
      <c r="L7" s="88"/>
      <c r="M7" s="88"/>
      <c r="N7" s="88"/>
      <c r="O7" s="88"/>
      <c r="P7" s="88"/>
      <c r="Q7" s="88"/>
      <c r="R7" s="88"/>
      <c r="S7" s="88"/>
      <c r="T7" s="88"/>
    </row>
    <row r="8" spans="2:21" ht="9.25" customHeight="1" x14ac:dyDescent="0.2">
      <c r="B8" s="22"/>
      <c r="C8" s="22"/>
      <c r="D8" s="56"/>
      <c r="E8" s="56"/>
      <c r="F8" s="56"/>
      <c r="G8" s="56"/>
      <c r="H8" s="42"/>
      <c r="K8" s="88"/>
      <c r="L8" s="88"/>
      <c r="M8" s="88"/>
      <c r="N8" s="88"/>
      <c r="O8" s="88"/>
      <c r="P8" s="88"/>
      <c r="Q8" s="88"/>
      <c r="R8" s="88"/>
      <c r="S8" s="88"/>
      <c r="T8" s="88"/>
    </row>
    <row r="9" spans="2:21" ht="18.25" customHeight="1" x14ac:dyDescent="0.2">
      <c r="C9" s="2"/>
      <c r="D9" s="63" t="s">
        <v>27</v>
      </c>
      <c r="E9" s="63" t="s">
        <v>28</v>
      </c>
      <c r="F9" s="63" t="s">
        <v>29</v>
      </c>
      <c r="G9" s="63" t="s">
        <v>30</v>
      </c>
      <c r="I9" s="286" t="s">
        <v>74</v>
      </c>
      <c r="J9" s="287"/>
      <c r="K9" s="287"/>
      <c r="L9" s="287"/>
      <c r="M9" s="287"/>
      <c r="N9" s="287"/>
      <c r="O9" s="287"/>
      <c r="P9" s="287"/>
      <c r="Q9" s="287"/>
      <c r="R9" s="287"/>
      <c r="S9" s="287"/>
      <c r="T9" s="288"/>
    </row>
    <row r="10" spans="2:21" ht="20.5" customHeight="1" x14ac:dyDescent="0.2">
      <c r="B10" s="17">
        <v>1</v>
      </c>
      <c r="C10" s="47" t="s">
        <v>51</v>
      </c>
      <c r="D10" s="60">
        <f>'1. Dateneingabe'!E15</f>
        <v>0</v>
      </c>
      <c r="E10" s="60">
        <f>'1. Dateneingabe'!F15</f>
        <v>0</v>
      </c>
      <c r="F10" s="60">
        <f>'1. Dateneingabe'!G15</f>
        <v>0</v>
      </c>
      <c r="G10" s="67">
        <f>'1. Dateneingabe'!H15</f>
        <v>0</v>
      </c>
      <c r="H10" s="20"/>
      <c r="K10" s="23"/>
      <c r="L10" s="285"/>
      <c r="M10" s="285"/>
      <c r="N10" s="285"/>
      <c r="O10" s="285"/>
      <c r="P10" s="285"/>
      <c r="Q10" s="285"/>
      <c r="R10" s="285"/>
      <c r="S10" s="285"/>
      <c r="T10" s="285"/>
      <c r="U10" s="285"/>
    </row>
    <row r="11" spans="2:21" ht="20.75" customHeight="1" x14ac:dyDescent="0.2">
      <c r="B11" s="16">
        <v>2</v>
      </c>
      <c r="C11" s="48" t="s">
        <v>25</v>
      </c>
      <c r="D11" s="61">
        <f>'1. Dateneingabe'!E12</f>
        <v>0</v>
      </c>
      <c r="E11" s="61">
        <f>'1. Dateneingabe'!F12</f>
        <v>0</v>
      </c>
      <c r="F11" s="61">
        <f>'1. Dateneingabe'!G12</f>
        <v>0</v>
      </c>
      <c r="G11" s="73">
        <f>'1. Dateneingabe'!H12</f>
        <v>0</v>
      </c>
      <c r="H11" s="44"/>
      <c r="I11" s="273" t="s">
        <v>75</v>
      </c>
      <c r="J11" s="273"/>
      <c r="K11" s="273"/>
      <c r="L11" s="273"/>
      <c r="M11" s="273"/>
      <c r="N11" s="273"/>
      <c r="O11" s="273"/>
      <c r="P11" s="273"/>
      <c r="Q11" s="273"/>
      <c r="R11" s="273"/>
      <c r="S11" s="273"/>
      <c r="T11" s="273"/>
      <c r="U11" s="37"/>
    </row>
    <row r="12" spans="2:21" s="4" customFormat="1" ht="20.75" customHeight="1" x14ac:dyDescent="0.2">
      <c r="B12" s="16">
        <v>3</v>
      </c>
      <c r="C12" s="48" t="s">
        <v>50</v>
      </c>
      <c r="D12" s="61">
        <f>'1. Dateneingabe'!E13</f>
        <v>0</v>
      </c>
      <c r="E12" s="61">
        <f>'1. Dateneingabe'!F13</f>
        <v>0</v>
      </c>
      <c r="F12" s="61">
        <f>'1. Dateneingabe'!G13</f>
        <v>0</v>
      </c>
      <c r="G12" s="73">
        <f>'1. Dateneingabe'!H13</f>
        <v>0</v>
      </c>
      <c r="H12" s="45"/>
      <c r="I12" s="273"/>
      <c r="J12" s="273"/>
      <c r="K12" s="273"/>
      <c r="L12" s="273"/>
      <c r="M12" s="273"/>
      <c r="N12" s="273"/>
      <c r="O12" s="273"/>
      <c r="P12" s="273"/>
      <c r="Q12" s="273"/>
      <c r="R12" s="273"/>
      <c r="S12" s="273"/>
      <c r="T12" s="273"/>
      <c r="U12" s="37"/>
    </row>
    <row r="13" spans="2:21" ht="23.5" customHeight="1" x14ac:dyDescent="0.2">
      <c r="B13" s="17">
        <v>4</v>
      </c>
      <c r="C13" s="47" t="s">
        <v>26</v>
      </c>
      <c r="D13" s="65">
        <f>D11*'2. Annahmen &amp; Berechnung'!$C$43</f>
        <v>0</v>
      </c>
      <c r="E13" s="65">
        <f>E11*'2. Annahmen &amp; Berechnung'!$C$43</f>
        <v>0</v>
      </c>
      <c r="F13" s="65">
        <f>F11*'2. Annahmen &amp; Berechnung'!$C$43</f>
        <v>0</v>
      </c>
      <c r="G13" s="66">
        <f>G11*'2. Annahmen &amp; Berechnung'!$C$43</f>
        <v>0</v>
      </c>
      <c r="H13" s="44"/>
      <c r="L13" s="281"/>
      <c r="M13" s="281"/>
      <c r="N13" s="281"/>
      <c r="O13" s="281"/>
      <c r="P13" s="281"/>
      <c r="Q13" s="281"/>
      <c r="R13" s="281"/>
      <c r="S13" s="281"/>
      <c r="T13" s="281"/>
      <c r="U13" s="281"/>
    </row>
    <row r="14" spans="2:21" s="4" customFormat="1" ht="20.75" customHeight="1" x14ac:dyDescent="0.2">
      <c r="B14" s="17">
        <v>5</v>
      </c>
      <c r="C14" s="48" t="s">
        <v>1</v>
      </c>
      <c r="D14" s="162" t="str">
        <f>IFERROR('2. Annahmen &amp; Berechnung'!L23,"")</f>
        <v/>
      </c>
      <c r="E14" s="162" t="str">
        <f>IFERROR('2. Annahmen &amp; Berechnung'!O23,"")</f>
        <v/>
      </c>
      <c r="F14" s="162" t="str">
        <f>IFERROR('2. Annahmen &amp; Berechnung'!R23,"")</f>
        <v/>
      </c>
      <c r="G14" s="163" t="str">
        <f>IFERROR('2. Annahmen &amp; Berechnung'!U23,"")</f>
        <v/>
      </c>
      <c r="H14" s="45"/>
      <c r="I14" s="289" t="s">
        <v>99</v>
      </c>
      <c r="J14" s="289"/>
      <c r="K14" s="289"/>
      <c r="L14" s="289"/>
      <c r="M14" s="289"/>
      <c r="N14" s="289"/>
      <c r="O14" s="289"/>
      <c r="P14" s="289"/>
      <c r="Q14" s="289"/>
      <c r="R14" s="289"/>
      <c r="S14" s="289"/>
      <c r="T14" s="289"/>
      <c r="U14" s="37"/>
    </row>
    <row r="15" spans="2:21" ht="20" customHeight="1" x14ac:dyDescent="0.2">
      <c r="B15" s="17">
        <v>6</v>
      </c>
      <c r="C15" s="47" t="s">
        <v>49</v>
      </c>
      <c r="D15" s="60" t="str">
        <f>IFERROR(D12*'2. Annahmen &amp; Berechnung'!$L$23,"")</f>
        <v/>
      </c>
      <c r="E15" s="60" t="str">
        <f>IFERROR(E12*'2. Annahmen &amp; Berechnung'!$O$23,"")</f>
        <v/>
      </c>
      <c r="F15" s="142" t="str">
        <f>IFERROR(F12*'2. Annahmen &amp; Berechnung'!$R$23,"")</f>
        <v/>
      </c>
      <c r="G15" s="67" t="str">
        <f>IFERROR(G12*'2. Annahmen &amp; Berechnung'!$U$23,"")</f>
        <v/>
      </c>
      <c r="H15" s="46"/>
      <c r="I15" s="289"/>
      <c r="J15" s="289"/>
      <c r="K15" s="289"/>
      <c r="L15" s="289"/>
      <c r="M15" s="289"/>
      <c r="N15" s="289"/>
      <c r="O15" s="289"/>
      <c r="P15" s="289"/>
      <c r="Q15" s="289"/>
      <c r="R15" s="289"/>
      <c r="S15" s="289"/>
      <c r="T15" s="289"/>
      <c r="U15" s="37"/>
    </row>
    <row r="16" spans="2:21" ht="20" customHeight="1" x14ac:dyDescent="0.2">
      <c r="B16" s="17">
        <v>7</v>
      </c>
      <c r="C16" s="47" t="s">
        <v>76</v>
      </c>
      <c r="D16" s="67" t="str">
        <f>IFERROR(D12-D15,"")</f>
        <v/>
      </c>
      <c r="E16" s="67" t="str">
        <f>IFERROR(E12-E15,"")</f>
        <v/>
      </c>
      <c r="F16" s="67" t="str">
        <f>IFERROR(F12-F15,"")</f>
        <v/>
      </c>
      <c r="G16" s="67" t="str">
        <f>IFERROR(G12-G15,"")</f>
        <v/>
      </c>
      <c r="H16" s="46"/>
      <c r="I16" s="289"/>
      <c r="J16" s="289"/>
      <c r="K16" s="289"/>
      <c r="L16" s="289"/>
      <c r="M16" s="289"/>
      <c r="N16" s="289"/>
      <c r="O16" s="289"/>
      <c r="P16" s="289"/>
      <c r="Q16" s="289"/>
      <c r="R16" s="289"/>
      <c r="S16" s="289"/>
      <c r="T16" s="289"/>
      <c r="U16" s="143"/>
    </row>
    <row r="17" spans="2:21" ht="20" customHeight="1" x14ac:dyDescent="0.2">
      <c r="C17" s="20"/>
      <c r="D17" s="57"/>
      <c r="E17" s="58"/>
      <c r="F17" s="59"/>
      <c r="G17" s="20"/>
      <c r="H17" s="46"/>
      <c r="L17" s="143"/>
      <c r="M17" s="143"/>
      <c r="N17" s="143"/>
      <c r="O17" s="143"/>
      <c r="P17" s="143"/>
      <c r="Q17" s="143"/>
      <c r="R17" s="143"/>
      <c r="S17" s="143"/>
      <c r="T17" s="143"/>
      <c r="U17" s="143"/>
    </row>
    <row r="18" spans="2:21" ht="23.75" customHeight="1" x14ac:dyDescent="0.2">
      <c r="C18" s="20"/>
      <c r="D18" s="57"/>
      <c r="E18" s="58"/>
      <c r="F18" s="59"/>
      <c r="G18" s="20"/>
      <c r="H18" s="46"/>
      <c r="L18" s="143"/>
      <c r="M18" s="143"/>
      <c r="N18" s="143"/>
      <c r="O18" s="143"/>
      <c r="P18" s="143"/>
      <c r="Q18" s="143"/>
      <c r="R18" s="143"/>
      <c r="S18" s="143"/>
      <c r="T18" s="143"/>
      <c r="U18" s="143"/>
    </row>
    <row r="19" spans="2:21" ht="16.75" customHeight="1" x14ac:dyDescent="0.2">
      <c r="D19" s="63" t="s">
        <v>27</v>
      </c>
      <c r="E19" s="63" t="s">
        <v>28</v>
      </c>
      <c r="F19" s="63" t="s">
        <v>29</v>
      </c>
      <c r="G19" s="63" t="s">
        <v>30</v>
      </c>
      <c r="K19" s="24"/>
    </row>
    <row r="20" spans="2:21" ht="23" customHeight="1" x14ac:dyDescent="0.2">
      <c r="B20" s="17">
        <v>8</v>
      </c>
      <c r="C20" s="49" t="s">
        <v>47</v>
      </c>
      <c r="D20" s="62" t="str">
        <f>IFERROR(D15*'1. Dateneingabe'!$E$14*0.01,"")</f>
        <v/>
      </c>
      <c r="E20" s="62" t="str">
        <f>IFERROR(E15*'1. Dateneingabe'!F$14*0.01,"")</f>
        <v/>
      </c>
      <c r="F20" s="62" t="str">
        <f>IFERROR(F15*'1. Dateneingabe'!$G$14*0.01,"")</f>
        <v/>
      </c>
      <c r="G20" s="62" t="str">
        <f>IFERROR(G15*'1. Dateneingabe'!$H$14*0.01,"")</f>
        <v/>
      </c>
      <c r="I20" s="274" t="s">
        <v>77</v>
      </c>
      <c r="J20" s="274"/>
      <c r="K20" s="274"/>
      <c r="L20" s="274"/>
      <c r="M20" s="274"/>
      <c r="N20" s="274"/>
      <c r="O20" s="274"/>
      <c r="P20" s="274"/>
      <c r="Q20" s="274"/>
      <c r="R20" s="274"/>
      <c r="S20" s="274"/>
      <c r="T20" s="274"/>
      <c r="U20" s="2"/>
    </row>
    <row r="21" spans="2:21" ht="25.5" customHeight="1" x14ac:dyDescent="0.2">
      <c r="B21" s="17">
        <v>9</v>
      </c>
      <c r="C21" s="49" t="s">
        <v>48</v>
      </c>
      <c r="D21" s="62" t="str">
        <f>IFERROR(D16*'2. Annahmen &amp; Berechnung'!C37,"")</f>
        <v/>
      </c>
      <c r="E21" s="62" t="str">
        <f>IFERROR(E16*'2. Annahmen &amp; Berechnung'!D37,"")</f>
        <v/>
      </c>
      <c r="F21" s="62" t="str">
        <f>IFERROR(F16*'2. Annahmen &amp; Berechnung'!E37,"")</f>
        <v/>
      </c>
      <c r="G21" s="62" t="str">
        <f>IFERROR(G16*'2. Annahmen &amp; Berechnung'!F37,"")</f>
        <v/>
      </c>
      <c r="H21" s="15"/>
      <c r="I21" s="274"/>
      <c r="J21" s="274"/>
      <c r="K21" s="274"/>
      <c r="L21" s="274"/>
      <c r="M21" s="274"/>
      <c r="N21" s="274"/>
      <c r="O21" s="274"/>
      <c r="P21" s="274"/>
      <c r="Q21" s="274"/>
      <c r="R21" s="274"/>
      <c r="S21" s="274"/>
      <c r="T21" s="274"/>
    </row>
    <row r="22" spans="2:21" ht="8" customHeight="1" x14ac:dyDescent="0.2">
      <c r="D22" s="3"/>
      <c r="E22" s="5"/>
      <c r="L22" s="19" t="s">
        <v>10</v>
      </c>
      <c r="M22" s="19"/>
      <c r="N22" s="19"/>
      <c r="O22" s="19"/>
      <c r="P22" s="19"/>
      <c r="Q22" s="19"/>
      <c r="R22" s="19"/>
      <c r="S22" s="19"/>
      <c r="T22" s="19"/>
      <c r="U22" s="19"/>
    </row>
    <row r="23" spans="2:21" s="2" customFormat="1" ht="20" customHeight="1" x14ac:dyDescent="0.2">
      <c r="C23" s="52" t="s">
        <v>31</v>
      </c>
      <c r="D23" s="51">
        <f>SUM(D20:D21)</f>
        <v>0</v>
      </c>
      <c r="E23" s="51">
        <f t="shared" ref="E23:G23" si="0">SUM(E20:E21)</f>
        <v>0</v>
      </c>
      <c r="F23" s="51">
        <f t="shared" si="0"/>
        <v>0</v>
      </c>
      <c r="G23" s="51">
        <f t="shared" si="0"/>
        <v>0</v>
      </c>
      <c r="K23" s="145"/>
      <c r="L23" s="280"/>
      <c r="M23" s="280"/>
      <c r="N23" s="280"/>
      <c r="O23" s="280"/>
      <c r="P23" s="280"/>
      <c r="Q23" s="280"/>
      <c r="R23" s="280"/>
      <c r="S23" s="280"/>
      <c r="T23" s="280"/>
      <c r="U23"/>
    </row>
    <row r="24" spans="2:21" s="2" customFormat="1" ht="11" customHeight="1" x14ac:dyDescent="0.2">
      <c r="C24" s="50"/>
      <c r="D24" s="55"/>
      <c r="E24" s="55"/>
      <c r="F24" s="55"/>
      <c r="G24" s="55"/>
      <c r="K24" s="145"/>
      <c r="L24" s="144"/>
      <c r="M24" s="144"/>
      <c r="N24" s="144"/>
      <c r="O24" s="144"/>
      <c r="P24" s="144"/>
      <c r="Q24" s="144"/>
      <c r="R24" s="144"/>
      <c r="S24" s="144"/>
      <c r="T24" s="144"/>
      <c r="U24"/>
    </row>
    <row r="25" spans="2:21" s="2" customFormat="1" ht="29.75" customHeight="1" x14ac:dyDescent="0.2">
      <c r="C25" s="50"/>
      <c r="D25" s="55"/>
      <c r="E25" s="55"/>
      <c r="F25" s="55"/>
      <c r="G25" s="55"/>
      <c r="K25" s="145"/>
      <c r="L25" s="144"/>
      <c r="M25" s="144"/>
      <c r="N25" s="144"/>
      <c r="O25" s="144"/>
      <c r="P25" s="144"/>
      <c r="Q25" s="144"/>
      <c r="R25" s="144"/>
      <c r="S25" s="144"/>
      <c r="T25" s="144"/>
      <c r="U25"/>
    </row>
    <row r="26" spans="2:21" ht="18.5" customHeight="1" x14ac:dyDescent="0.2">
      <c r="D26" s="63" t="s">
        <v>27</v>
      </c>
      <c r="E26" s="63" t="s">
        <v>28</v>
      </c>
      <c r="F26" s="63" t="s">
        <v>29</v>
      </c>
      <c r="G26" s="63" t="s">
        <v>30</v>
      </c>
      <c r="L26" s="281"/>
      <c r="M26" s="281"/>
      <c r="N26" s="281"/>
      <c r="O26" s="281"/>
      <c r="P26" s="281"/>
      <c r="Q26" s="281"/>
      <c r="R26" s="281"/>
      <c r="S26" s="281"/>
      <c r="T26" s="281"/>
      <c r="U26" s="281"/>
    </row>
    <row r="27" spans="2:21" ht="19.5" customHeight="1" x14ac:dyDescent="0.2">
      <c r="B27" s="18">
        <v>10</v>
      </c>
      <c r="C27" s="54" t="s">
        <v>42</v>
      </c>
      <c r="D27" s="14">
        <f>D13*'2. Annahmen &amp; Berechnung'!$Q$69</f>
        <v>0</v>
      </c>
      <c r="E27" s="14">
        <f>E13*'2. Annahmen &amp; Berechnung'!$Q$69</f>
        <v>0</v>
      </c>
      <c r="F27" s="14">
        <f>F13*'2. Annahmen &amp; Berechnung'!$Q$69</f>
        <v>0</v>
      </c>
      <c r="G27" s="14">
        <f>G13*'2. Annahmen &amp; Berechnung'!$Q$69</f>
        <v>0</v>
      </c>
      <c r="H27" s="15"/>
      <c r="K27" s="25"/>
      <c r="L27" s="275"/>
      <c r="M27" s="275"/>
      <c r="N27" s="275"/>
      <c r="O27" s="275"/>
      <c r="P27" s="275"/>
      <c r="Q27" s="275"/>
      <c r="R27" s="275"/>
      <c r="S27" s="275"/>
      <c r="T27" s="275"/>
      <c r="U27" s="2"/>
    </row>
    <row r="28" spans="2:21" ht="22" customHeight="1" x14ac:dyDescent="0.2">
      <c r="B28" s="18">
        <v>11</v>
      </c>
      <c r="C28" s="54" t="s">
        <v>43</v>
      </c>
      <c r="D28" s="14" t="str">
        <f>IF('1. Dateneingabe'!E12&gt;0,'2. Annahmen &amp; Berechnung'!$C$46,"")</f>
        <v/>
      </c>
      <c r="E28" s="14" t="str">
        <f>IF('1. Dateneingabe'!F12&gt;0,'2. Annahmen &amp; Berechnung'!$C$46,"")</f>
        <v/>
      </c>
      <c r="F28" s="14" t="str">
        <f>IF('1. Dateneingabe'!G12&gt;0,'2. Annahmen &amp; Berechnung'!$C$46,"")</f>
        <v/>
      </c>
      <c r="G28" s="14" t="str">
        <f>IF('1. Dateneingabe'!H12&gt;0,'2. Annahmen &amp; Berechnung'!$C$46,"")</f>
        <v/>
      </c>
      <c r="H28" s="15"/>
      <c r="K28" s="25"/>
      <c r="L28" s="38"/>
      <c r="M28" s="38"/>
      <c r="N28" s="38"/>
      <c r="O28" s="38"/>
      <c r="P28" s="38"/>
      <c r="Q28" s="38"/>
      <c r="R28" s="38"/>
      <c r="S28" s="38"/>
      <c r="T28" s="38"/>
      <c r="U28" s="38"/>
    </row>
    <row r="29" spans="2:21" ht="20.5" customHeight="1" x14ac:dyDescent="0.2">
      <c r="B29" s="18">
        <v>12</v>
      </c>
      <c r="C29" s="54" t="s">
        <v>44</v>
      </c>
      <c r="D29" s="14" t="str">
        <f>IF('1. Dateneingabe'!E12&gt;0,'2. Annahmen &amp; Berechnung'!$C$47,"")</f>
        <v/>
      </c>
      <c r="E29" s="14" t="str">
        <f>IF('1. Dateneingabe'!F12&gt;0,'2. Annahmen &amp; Berechnung'!$C$47,"")</f>
        <v/>
      </c>
      <c r="F29" s="14" t="str">
        <f>IF('1. Dateneingabe'!G12&gt;0,'2. Annahmen &amp; Berechnung'!$C$47,"")</f>
        <v/>
      </c>
      <c r="G29" s="14" t="str">
        <f>IF('1. Dateneingabe'!H12&gt;0,'2. Annahmen &amp; Berechnung'!$C$47,"")</f>
        <v/>
      </c>
      <c r="H29" s="15"/>
      <c r="I29" s="273" t="s">
        <v>78</v>
      </c>
      <c r="J29" s="273"/>
      <c r="K29" s="273"/>
      <c r="L29" s="273"/>
      <c r="M29" s="273"/>
      <c r="N29" s="273"/>
      <c r="O29" s="273"/>
      <c r="P29" s="273"/>
      <c r="Q29" s="273"/>
      <c r="R29" s="273"/>
      <c r="S29" s="273"/>
      <c r="T29" s="273"/>
      <c r="U29" s="38"/>
    </row>
    <row r="30" spans="2:21" ht="19.25" customHeight="1" x14ac:dyDescent="0.2">
      <c r="B30" s="18">
        <v>13</v>
      </c>
      <c r="C30" s="54" t="s">
        <v>45</v>
      </c>
      <c r="D30" s="14" t="str">
        <f>IF('1. Dateneingabe'!E12&gt;0,'2. Annahmen &amp; Berechnung'!$C$48,"")</f>
        <v/>
      </c>
      <c r="E30" s="14" t="str">
        <f>IF('1. Dateneingabe'!F12&gt;0,'2. Annahmen &amp; Berechnung'!$C$48,"")</f>
        <v/>
      </c>
      <c r="F30" s="14" t="str">
        <f>IF('1. Dateneingabe'!G12&gt;0,'2. Annahmen &amp; Berechnung'!$C$48,"")</f>
        <v/>
      </c>
      <c r="G30" s="14" t="str">
        <f>IF('1. Dateneingabe'!H12&gt;0,'2. Annahmen &amp; Berechnung'!$C$48,"")</f>
        <v/>
      </c>
      <c r="H30" s="15"/>
      <c r="I30" s="273"/>
      <c r="J30" s="273"/>
      <c r="K30" s="273"/>
      <c r="L30" s="273"/>
      <c r="M30" s="273"/>
      <c r="N30" s="273"/>
      <c r="O30" s="273"/>
      <c r="P30" s="273"/>
      <c r="Q30" s="273"/>
      <c r="R30" s="273"/>
      <c r="S30" s="273"/>
      <c r="T30" s="273"/>
    </row>
    <row r="31" spans="2:21" ht="22.25" customHeight="1" x14ac:dyDescent="0.2">
      <c r="B31" s="18">
        <v>14</v>
      </c>
      <c r="C31" s="54" t="s">
        <v>46</v>
      </c>
      <c r="D31" s="27">
        <f>D11*'2. Annahmen &amp; Berechnung'!$C$49</f>
        <v>0</v>
      </c>
      <c r="E31" s="27">
        <f>E11*'2. Annahmen &amp; Berechnung'!$C$49</f>
        <v>0</v>
      </c>
      <c r="F31" s="27">
        <f>F11*'2. Annahmen &amp; Berechnung'!$C$49</f>
        <v>0</v>
      </c>
      <c r="G31" s="27">
        <f>G11*'2. Annahmen &amp; Berechnung'!$C$49</f>
        <v>0</v>
      </c>
      <c r="H31" s="15"/>
      <c r="K31" s="26"/>
    </row>
    <row r="32" spans="2:21" ht="8.5" customHeight="1" x14ac:dyDescent="0.2">
      <c r="B32" s="12"/>
      <c r="C32" s="15"/>
      <c r="D32" s="53"/>
      <c r="E32" s="53"/>
      <c r="F32" s="53"/>
      <c r="G32" s="53"/>
      <c r="H32" s="15"/>
      <c r="K32" s="26"/>
    </row>
    <row r="33" spans="2:20" ht="19.75" customHeight="1" x14ac:dyDescent="0.2">
      <c r="B33" s="12"/>
      <c r="C33" s="52" t="s">
        <v>32</v>
      </c>
      <c r="D33" s="51">
        <f>SUM(D27:D31)</f>
        <v>0</v>
      </c>
      <c r="E33" s="51">
        <f t="shared" ref="E33:G33" si="1">SUM(E27:E31)</f>
        <v>0</v>
      </c>
      <c r="F33" s="51">
        <f t="shared" si="1"/>
        <v>0</v>
      </c>
      <c r="G33" s="51">
        <f t="shared" si="1"/>
        <v>0</v>
      </c>
      <c r="H33" s="15"/>
      <c r="K33" s="26"/>
    </row>
    <row r="34" spans="2:20" ht="19.75" customHeight="1" x14ac:dyDescent="0.2">
      <c r="B34" s="12"/>
      <c r="C34" s="50"/>
      <c r="D34" s="55"/>
      <c r="E34" s="55"/>
      <c r="F34" s="55"/>
      <c r="G34" s="55"/>
      <c r="H34" s="15"/>
      <c r="K34" s="26"/>
    </row>
    <row r="35" spans="2:20" ht="19.75" customHeight="1" x14ac:dyDescent="0.2">
      <c r="B35" s="12"/>
      <c r="C35" s="50"/>
      <c r="D35" s="55"/>
      <c r="E35" s="55"/>
      <c r="F35" s="55"/>
      <c r="G35" s="55"/>
      <c r="H35" s="15"/>
      <c r="K35" s="26"/>
    </row>
    <row r="36" spans="2:20" ht="6" customHeight="1" x14ac:dyDescent="0.2">
      <c r="B36" s="12"/>
      <c r="C36" s="50"/>
      <c r="D36" s="55"/>
      <c r="E36" s="55"/>
      <c r="F36" s="55"/>
      <c r="G36" s="55"/>
      <c r="H36" s="15"/>
      <c r="K36" s="26"/>
    </row>
    <row r="37" spans="2:20" ht="22.5" customHeight="1" x14ac:dyDescent="0.2">
      <c r="C37" s="276"/>
      <c r="D37" s="43" t="s">
        <v>27</v>
      </c>
      <c r="E37" s="43" t="s">
        <v>28</v>
      </c>
      <c r="F37" s="43" t="s">
        <v>29</v>
      </c>
      <c r="G37" s="43" t="s">
        <v>30</v>
      </c>
      <c r="L37" s="2"/>
    </row>
    <row r="38" spans="2:20" s="2" customFormat="1" ht="37.5" customHeight="1" x14ac:dyDescent="0.2">
      <c r="C38" s="276"/>
      <c r="D38" s="69">
        <f>D23-D33</f>
        <v>0</v>
      </c>
      <c r="E38" s="69">
        <f t="shared" ref="E38:G38" si="2">E23-E33</f>
        <v>0</v>
      </c>
      <c r="F38" s="69">
        <f t="shared" si="2"/>
        <v>0</v>
      </c>
      <c r="G38" s="69">
        <f t="shared" si="2"/>
        <v>0</v>
      </c>
      <c r="I38" s="274" t="s">
        <v>73</v>
      </c>
      <c r="J38" s="274"/>
      <c r="K38" s="274"/>
      <c r="L38" s="274"/>
      <c r="M38" s="274"/>
      <c r="N38" s="274"/>
      <c r="O38" s="274"/>
      <c r="P38" s="274"/>
      <c r="Q38" s="274"/>
      <c r="R38" s="274"/>
      <c r="S38" s="274"/>
      <c r="T38" s="274"/>
    </row>
    <row r="39" spans="2:20" s="2" customFormat="1" x14ac:dyDescent="0.2">
      <c r="K39" s="146"/>
      <c r="L39" s="146"/>
      <c r="M39" s="146"/>
      <c r="N39" s="146"/>
      <c r="O39" s="146"/>
      <c r="P39" s="146"/>
      <c r="Q39" s="146"/>
      <c r="R39" s="146"/>
      <c r="S39" s="146"/>
      <c r="T39" s="146"/>
    </row>
    <row r="42" spans="2:20" x14ac:dyDescent="0.2">
      <c r="C42" s="2"/>
    </row>
    <row r="49" spans="3:8" ht="16.25" customHeight="1" x14ac:dyDescent="0.2">
      <c r="C49" s="168"/>
      <c r="D49" s="168"/>
      <c r="E49" s="168"/>
      <c r="F49" s="168"/>
      <c r="G49" s="168"/>
      <c r="H49" s="168"/>
    </row>
  </sheetData>
  <mergeCells count="18">
    <mergeCell ref="B4:C4"/>
    <mergeCell ref="B5:C5"/>
    <mergeCell ref="B6:C6"/>
    <mergeCell ref="L23:T23"/>
    <mergeCell ref="L26:U26"/>
    <mergeCell ref="L13:U13"/>
    <mergeCell ref="D4:G4"/>
    <mergeCell ref="D5:G5"/>
    <mergeCell ref="L10:U10"/>
    <mergeCell ref="I9:T9"/>
    <mergeCell ref="I11:T12"/>
    <mergeCell ref="I14:T16"/>
    <mergeCell ref="I20:T21"/>
    <mergeCell ref="I29:T30"/>
    <mergeCell ref="I38:T38"/>
    <mergeCell ref="C49:H49"/>
    <mergeCell ref="L27:T27"/>
    <mergeCell ref="C37:C38"/>
  </mergeCells>
  <conditionalFormatting sqref="D14:G14">
    <cfRule type="containsText" dxfId="3" priority="1" operator="containsText" text="siehe">
      <formula>NOT(ISERROR(SEARCH("siehe",D14)))</formula>
    </cfRule>
    <cfRule type="containsText" dxfId="2" priority="2" operator="containsText" text="Dateneingabe">
      <formula>NOT(ISERROR(SEARCH("Dateneingabe",D14)))</formula>
    </cfRule>
    <cfRule type="containsText" dxfId="1" priority="4" operator="containsText" text="Fehler">
      <formula>NOT(ISERROR(SEARCH("Fehler",D14)))</formula>
    </cfRule>
  </conditionalFormatting>
  <conditionalFormatting sqref="F15:F16">
    <cfRule type="containsText" dxfId="0" priority="3" operator="containsText" text="WERT">
      <formula>NOT(ISERROR(SEARCH("WERT",F15)))</formula>
    </cfRule>
  </conditionalFormatting>
  <pageMargins left="0.7" right="0.7" top="0.78740157500000008" bottom="0.78740157500000008"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Startseite</vt:lpstr>
      <vt:lpstr>1. Dateneingabe</vt:lpstr>
      <vt:lpstr>2. Annahmen &amp; Berechnung</vt:lpstr>
      <vt:lpstr>3. Ergebnis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Ederhof</dc:creator>
  <cp:lastModifiedBy>Jana Deiters</cp:lastModifiedBy>
  <cp:revision>15</cp:revision>
  <dcterms:created xsi:type="dcterms:W3CDTF">2023-11-27T14:43:26Z</dcterms:created>
  <dcterms:modified xsi:type="dcterms:W3CDTF">2024-04-04T10:11:17Z</dcterms:modified>
</cp:coreProperties>
</file>